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firstSheet="1" activeTab="1"/>
  </bookViews>
  <sheets>
    <sheet name="Итоговый-Абсол" sheetId="1" r:id="rId1"/>
    <sheet name="Итоговый " sheetId="2" r:id="rId2"/>
    <sheet name="Сводный " sheetId="3" r:id="rId3"/>
    <sheet name="Судья1" sheetId="4" r:id="rId4"/>
    <sheet name="Судья2" sheetId="5" r:id="rId5"/>
    <sheet name="Судья3" sheetId="6" r:id="rId6"/>
    <sheet name="Судья4" sheetId="7" r:id="rId7"/>
    <sheet name="Судья5" sheetId="8" r:id="rId8"/>
    <sheet name="Судья6" sheetId="9" r:id="rId9"/>
  </sheets>
  <externalReferences>
    <externalReference r:id="rId12"/>
  </externalReferences>
  <definedNames>
    <definedName name="М10" localSheetId="2">'Сводный '!#REF!</definedName>
    <definedName name="М10">'[1]Сводный 4кс'!#REF!</definedName>
    <definedName name="_xlnm.Print_Area" localSheetId="1">'Итоговый '!$A$1:$O$29</definedName>
    <definedName name="_xlnm.Print_Area" localSheetId="2">'Сводный '!$A$1:$AS$30</definedName>
    <definedName name="_xlnm.Print_Area" localSheetId="4">'Судья2'!$A$1:$O$23</definedName>
    <definedName name="_xlnm.Print_Area" localSheetId="8">'Судья6'!$A$1:$Q$20</definedName>
    <definedName name="С">#REF!</definedName>
    <definedName name="судья" localSheetId="2">'Сводный '!#REF!</definedName>
    <definedName name="судья">'[1]Сводный 4кс'!#REF!</definedName>
  </definedNames>
  <calcPr fullCalcOnLoad="1"/>
</workbook>
</file>

<file path=xl/sharedStrings.xml><?xml version="1.0" encoding="utf-8"?>
<sst xmlns="http://schemas.openxmlformats.org/spreadsheetml/2006/main" count="610" uniqueCount="135">
  <si>
    <t xml:space="preserve"> </t>
  </si>
  <si>
    <t>Ранг соревнований</t>
  </si>
  <si>
    <t>Показатель</t>
  </si>
  <si>
    <t>Сложность</t>
  </si>
  <si>
    <t>№  п/п</t>
  </si>
  <si>
    <t>КС</t>
  </si>
  <si>
    <t>Сроки</t>
  </si>
  <si>
    <t>Место</t>
  </si>
  <si>
    <t>Список судей: ФИО, город, суд. звание / спортив. звание</t>
  </si>
  <si>
    <t>Новизна</t>
  </si>
  <si>
    <t>СУДЕЙСКИЙ ПРОТОКОЛ</t>
  </si>
  <si>
    <t>к.с. заявл.</t>
  </si>
  <si>
    <t>к.с.</t>
  </si>
  <si>
    <t>Итого</t>
  </si>
  <si>
    <t>Комментарии</t>
  </si>
  <si>
    <t>СВОДНЫЙ  ПРОТОКОЛ  СУДЕЙ СК по ПОКАЗАТЕЛЯМ</t>
  </si>
  <si>
    <t>С</t>
  </si>
  <si>
    <t>НВ</t>
  </si>
  <si>
    <t>Б</t>
  </si>
  <si>
    <t>Н</t>
  </si>
  <si>
    <t>П</t>
  </si>
  <si>
    <t xml:space="preserve">                                   ИТОГОВЫЙ  ПРОТОКОЛ   СУДЕЙСТВА </t>
  </si>
  <si>
    <t>Безопасность</t>
  </si>
  <si>
    <t>Напряжен-ность</t>
  </si>
  <si>
    <t>Полезность</t>
  </si>
  <si>
    <t>Суммарный рез-т (R)   (фор-ла (2)</t>
  </si>
  <si>
    <t>Зам. Гл. судьи по виду    СРК / МС</t>
  </si>
  <si>
    <t xml:space="preserve">Секретарь СК по виду    СпС / МС </t>
  </si>
  <si>
    <t xml:space="preserve"> ____________________________ (П. Величко)</t>
  </si>
  <si>
    <t>ТУРИСТСКО-СПОРТИВНЫЙ СОЮЗ РОССИИ
ФЕДЕРАЦИЯ СПОРТИВНОГО ТУРИЗМА  - ОБЪЕДИНЕНИЕ ТУРИСТОВ г. МОСКВЫ</t>
  </si>
  <si>
    <t>Маршрут (регион)</t>
  </si>
  <si>
    <t>Дисциплина:</t>
  </si>
  <si>
    <t>Класс</t>
  </si>
  <si>
    <t xml:space="preserve">Маршрут лыжный   </t>
  </si>
  <si>
    <t xml:space="preserve">ФИО руководителя группы (город) </t>
  </si>
  <si>
    <t>Сложность, Новизна, Безопасность, Напряженность, Полезность</t>
  </si>
  <si>
    <t>Форма 6</t>
  </si>
  <si>
    <t>Форма 7</t>
  </si>
  <si>
    <t>к.с. заяв</t>
  </si>
  <si>
    <t xml:space="preserve">VI </t>
  </si>
  <si>
    <t>Васильев Михаил Юрьевич (г. Москва)</t>
  </si>
  <si>
    <t>22.02-13.03 2008</t>
  </si>
  <si>
    <t>Гл. судья соревнований   МС</t>
  </si>
  <si>
    <t>_____________________________</t>
  </si>
  <si>
    <t>Место Абсолютный класс</t>
  </si>
  <si>
    <t>Чемпионат ФСТ-ОТМ сезон 2009-10 г.г.</t>
  </si>
  <si>
    <r>
      <t xml:space="preserve">Спортивные маршруты 3-6 к.с.- </t>
    </r>
    <r>
      <rPr>
        <b/>
        <sz val="12"/>
        <color indexed="10"/>
        <rFont val="Arial Cyr"/>
        <family val="0"/>
      </rPr>
      <t>Абсолютный класс</t>
    </r>
  </si>
  <si>
    <t xml:space="preserve"> ____________________________ (_______________)</t>
  </si>
  <si>
    <t xml:space="preserve">Среднее значение рез-ов СК по показателям формула  (1).                   Без коррекции </t>
  </si>
  <si>
    <t xml:space="preserve">Среднее значение рез-ов СК по показателям формула  (1).                   С коррекцией </t>
  </si>
  <si>
    <t>Всего судей:</t>
  </si>
  <si>
    <t>n=</t>
  </si>
  <si>
    <t>мин</t>
  </si>
  <si>
    <t>макс</t>
  </si>
  <si>
    <t>итог</t>
  </si>
  <si>
    <t>n-2=</t>
  </si>
  <si>
    <t>Класс:  ТСМ   III - VI к.с.</t>
  </si>
  <si>
    <t>Северная Бурятия</t>
  </si>
  <si>
    <t>Авдошин М.                      (Ниж. Новгород)</t>
  </si>
  <si>
    <t>Григорьева Т.В.
(Люберцы)</t>
  </si>
  <si>
    <t>Емельянов С. А.
(Москва)</t>
  </si>
  <si>
    <t>Ибатулин П. И. (Екатеринбург)</t>
  </si>
  <si>
    <t>Мальцев К.А.
(Москва)</t>
  </si>
  <si>
    <t>Мулюков Р.Ш.              (Уфа)</t>
  </si>
  <si>
    <t>Пантюшков А. М. (Днепрпетровск)</t>
  </si>
  <si>
    <t>Чернов Н.
(Москва)</t>
  </si>
  <si>
    <t>ФИО (город, суд. звание, спорт. звание судьи)   Ляпустин В. (Екатеринбург, СС, 1Р )</t>
  </si>
  <si>
    <t>Карпаты</t>
  </si>
  <si>
    <t>Кавказ</t>
  </si>
  <si>
    <t>Гималаи</t>
  </si>
  <si>
    <t xml:space="preserve">Прибайкалье </t>
  </si>
  <si>
    <t>Крым</t>
  </si>
  <si>
    <t>Урал</t>
  </si>
  <si>
    <t xml:space="preserve">Крым </t>
  </si>
  <si>
    <r>
      <t>2</t>
    </r>
    <r>
      <rPr>
        <sz val="8"/>
        <rFont val="Times New Roman"/>
        <family val="1"/>
      </rPr>
      <t xml:space="preserve"> с эл</t>
    </r>
    <r>
      <rPr>
        <sz val="10"/>
        <rFont val="Times New Roman"/>
        <family val="1"/>
      </rPr>
      <t>.3</t>
    </r>
  </si>
  <si>
    <t>01.08-14.08</t>
  </si>
  <si>
    <t>30.04- 11.05</t>
  </si>
  <si>
    <t>12.09-22.09</t>
  </si>
  <si>
    <t>14.08-25.08</t>
  </si>
  <si>
    <t>25.04-09.05</t>
  </si>
  <si>
    <t>29.07- 05.08</t>
  </si>
  <si>
    <t>30.04-10.05</t>
  </si>
  <si>
    <t>примечание</t>
  </si>
  <si>
    <t xml:space="preserve">ТУРИСТСКО-СПОРТИВНЫЙ СОЮЗ РОССИИ
</t>
  </si>
  <si>
    <t>Чемпионат ТССР, 2010г.</t>
  </si>
  <si>
    <t xml:space="preserve">Маршрут – на средствах передвижения.    </t>
  </si>
  <si>
    <t>Велосипедные маршруты – 3 КС.</t>
  </si>
  <si>
    <t xml:space="preserve">ФИО                        руководителя группы (город) </t>
  </si>
  <si>
    <t>ФИО (город, суд. звание, спорт. звание судьи)  Певцов Д. ( Днепропетровск, С1К, КМС)</t>
  </si>
  <si>
    <t>3 сэл. 4</t>
  </si>
  <si>
    <t>Авдошин М.                                (Ниж. Новгород)</t>
  </si>
  <si>
    <t>Ибатулин П. И.             (Екатеринбург)</t>
  </si>
  <si>
    <t>Мулюков Р.Ш.                            (Уфа)</t>
  </si>
  <si>
    <t>ТУРИСТСКО-СПОРТИВНЫЙ СОЮЗ РОССИИ</t>
  </si>
  <si>
    <t xml:space="preserve">Маршрут – на средствах передвижения.   </t>
  </si>
  <si>
    <t>-</t>
  </si>
  <si>
    <t>ФИО (город, суд. звание, спорт. звание судьи)  Романов Д.А.    (Москва, СС, 1Р)</t>
  </si>
  <si>
    <t>ФИО (город, суд. звание, спорт. звание судьи)  Русаков С.А.  (Казань, СС, КМС)</t>
  </si>
  <si>
    <r>
      <t xml:space="preserve">3 </t>
    </r>
    <r>
      <rPr>
        <sz val="8"/>
        <rFont val="Times New Roman"/>
        <family val="1"/>
      </rPr>
      <t>с эл.</t>
    </r>
    <r>
      <rPr>
        <sz val="10"/>
        <rFont val="Times New Roman"/>
        <family val="1"/>
      </rPr>
      <t>4</t>
    </r>
  </si>
  <si>
    <t>«первопроход» пройден в 80гг</t>
  </si>
  <si>
    <t>Баллы по 3КС</t>
  </si>
  <si>
    <t>ФИО (город, суд. звание, спорт. звание судьи)  Фефелов А.В.    (Раменское, СС, 1Р)</t>
  </si>
  <si>
    <t>Сложность (С), Новизна (НВ), Безопасность (Б), Напряженность  (Н), Полезность (П)</t>
  </si>
  <si>
    <r>
      <t>(</t>
    </r>
    <r>
      <rPr>
        <b/>
        <sz val="10"/>
        <rFont val="Times New Roman"/>
        <family val="1"/>
      </rPr>
      <t>Б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</si>
  <si>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Times New Roman"/>
        <family val="1"/>
      </rPr>
      <t xml:space="preserve"> (</t>
    </r>
    <r>
      <rPr>
        <b/>
        <sz val="10"/>
        <rFont val="Times New Roman"/>
        <family val="1"/>
      </rPr>
      <t>НВ</t>
    </r>
    <r>
      <rPr>
        <sz val="10"/>
        <rFont val="Times New Roman"/>
        <family val="1"/>
      </rPr>
      <t>)</t>
    </r>
  </si>
  <si>
    <r>
      <t xml:space="preserve"> (</t>
    </r>
    <r>
      <rPr>
        <b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</si>
  <si>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>(</t>
    </r>
    <r>
      <rPr>
        <b/>
        <sz val="10"/>
        <rFont val="Times New Roman"/>
        <family val="1"/>
      </rPr>
      <t>Н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</si>
  <si>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С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</si>
  <si>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(</t>
    </r>
    <r>
      <rPr>
        <b/>
        <sz val="10"/>
        <rFont val="Times New Roman"/>
        <family val="1"/>
      </rPr>
      <t>НВ</t>
    </r>
    <r>
      <rPr>
        <sz val="10"/>
        <rFont val="Times New Roman"/>
        <family val="1"/>
      </rPr>
      <t>)</t>
    </r>
  </si>
  <si>
    <t>3 с эл.4</t>
  </si>
  <si>
    <t>Сложность (C), Новизна (НВ), Безопасность (Б), Напряженность (Н), Полезность (П)</t>
  </si>
  <si>
    <t>Велосипедные маршруты – 3 КС</t>
  </si>
  <si>
    <t>Картузов С. А.   (Москва, СС, 1Р)</t>
  </si>
  <si>
    <t xml:space="preserve">Ляпустин В.Н. ( Екатеринбург, СС, 1Р) </t>
  </si>
  <si>
    <t>Певцов Д.В. ( Днепропетровск, С1К, КМС)</t>
  </si>
  <si>
    <t>Романов Д.А.    (Лыткарино, СС, 1Р)</t>
  </si>
  <si>
    <t>Русаков С.А.   (Казань , СС, КМС)</t>
  </si>
  <si>
    <t>Фефелов А.В.    (Раменское, СС, 1Р)</t>
  </si>
  <si>
    <t>Список судей: ФИО, город, суд. звание / спортив. Звание</t>
  </si>
  <si>
    <t>Гл. судья соревнований    СС / 1Р  _______________________(Романов Д.А.)</t>
  </si>
  <si>
    <t>Гл. секретарь соревнований    СС / 1Р____________________(Фефелов А.В.)</t>
  </si>
  <si>
    <t>Гл. секретарь соревнований    СС / 1Р  _________________________(Фефелов А.В.)</t>
  </si>
  <si>
    <t>Список судей:                                                             ФИО, город, суд. звание / спортив. звание</t>
  </si>
  <si>
    <t xml:space="preserve">Судья:     1      Карузов С.А.          </t>
  </si>
  <si>
    <t xml:space="preserve">Судья:     2   Ляпустин В.Н.         </t>
  </si>
  <si>
    <t xml:space="preserve">Судья:     3       Певцов Д.В.         </t>
  </si>
  <si>
    <t xml:space="preserve">Судья:     4      Романов Д.А.          </t>
  </si>
  <si>
    <t xml:space="preserve">Судья:     5    Русаков С.А.        </t>
  </si>
  <si>
    <t xml:space="preserve">Судья:    6     Фефелов А.В.       </t>
  </si>
  <si>
    <t>ФИО (город, суд. звание, спорт. звание судьи)   Картузов С. А. (Москва, СС, 1Р )</t>
  </si>
  <si>
    <t>очень слабый отчет</t>
  </si>
  <si>
    <t xml:space="preserve">оценка Н могла быть макс., но напряженность иногда достигалась за счет безопасности  </t>
  </si>
  <si>
    <t>3 с эл. 4</t>
  </si>
  <si>
    <t>большинством голосов судей поход соответствует 3 с эл. 4КС рекомендуется для участия в ЧР</t>
  </si>
  <si>
    <t>2 с эл.3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</si>
</sst>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\$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;[Red]0"/>
    <numFmt numFmtId="17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b/>
      <sz val="12"/>
      <color indexed="10"/>
      <name val="Arial Cyr"/>
      <family val="0"/>
    </font>
    <font>
      <b/>
      <sz val="8"/>
      <name val="Arial Cyr"/>
      <family val="0"/>
    </font>
    <font>
      <sz val="12"/>
      <color indexed="10"/>
      <name val="Arial Cyr"/>
      <family val="0"/>
    </font>
    <font>
      <b/>
      <sz val="14"/>
      <name val="Arial"/>
      <family val="2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6"/>
      <name val="Arial Cyr"/>
      <family val="0"/>
    </font>
    <font>
      <sz val="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left" indent="2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textRotation="90" wrapText="1"/>
    </xf>
    <xf numFmtId="2" fontId="9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1" fontId="0" fillId="0" borderId="12" xfId="0" applyNumberFormat="1" applyFont="1" applyBorder="1" applyAlignment="1">
      <alignment horizontal="center" vertical="top" textRotation="90"/>
    </xf>
    <xf numFmtId="1" fontId="0" fillId="0" borderId="13" xfId="0" applyNumberFormat="1" applyFont="1" applyBorder="1" applyAlignment="1">
      <alignment horizontal="center" vertical="top" textRotation="90"/>
    </xf>
    <xf numFmtId="1" fontId="0" fillId="0" borderId="14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8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72" fontId="0" fillId="0" borderId="12" xfId="0" applyNumberFormat="1" applyBorder="1" applyAlignment="1">
      <alignment horizontal="right" vertical="center"/>
    </xf>
    <xf numFmtId="0" fontId="9" fillId="0" borderId="10" xfId="0" applyFont="1" applyBorder="1" applyAlignment="1">
      <alignment horizontal="center" vertical="center" textRotation="90" wrapText="1"/>
    </xf>
    <xf numFmtId="172" fontId="0" fillId="0" borderId="20" xfId="0" applyNumberFormat="1" applyBorder="1" applyAlignment="1">
      <alignment horizontal="right" vertical="center"/>
    </xf>
    <xf numFmtId="172" fontId="13" fillId="0" borderId="21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2" fontId="0" fillId="0" borderId="23" xfId="0" applyNumberFormat="1" applyBorder="1" applyAlignment="1">
      <alignment horizontal="right" vertical="center"/>
    </xf>
    <xf numFmtId="172" fontId="0" fillId="0" borderId="24" xfId="0" applyNumberFormat="1" applyBorder="1" applyAlignment="1">
      <alignment horizontal="right" vertical="center"/>
    </xf>
    <xf numFmtId="172" fontId="13" fillId="0" borderId="25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172" fontId="0" fillId="0" borderId="27" xfId="0" applyNumberFormat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172" fontId="0" fillId="0" borderId="28" xfId="0" applyNumberFormat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172" fontId="0" fillId="0" borderId="31" xfId="0" applyNumberFormat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172" fontId="0" fillId="0" borderId="33" xfId="0" applyNumberFormat="1" applyBorder="1" applyAlignment="1">
      <alignment horizontal="right" vertical="center"/>
    </xf>
    <xf numFmtId="172" fontId="0" fillId="0" borderId="34" xfId="0" applyNumberFormat="1" applyBorder="1" applyAlignment="1">
      <alignment horizontal="right" vertical="center"/>
    </xf>
    <xf numFmtId="172" fontId="0" fillId="0" borderId="35" xfId="0" applyNumberForma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2" fontId="9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9" fillId="3" borderId="36" xfId="0" applyFont="1" applyFill="1" applyBorder="1" applyAlignment="1">
      <alignment horizontal="center"/>
    </xf>
    <xf numFmtId="0" fontId="19" fillId="3" borderId="37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9" fillId="3" borderId="40" xfId="0" applyFont="1" applyFill="1" applyBorder="1" applyAlignment="1">
      <alignment horizontal="center"/>
    </xf>
    <xf numFmtId="1" fontId="0" fillId="0" borderId="41" xfId="0" applyNumberFormat="1" applyFont="1" applyBorder="1" applyAlignment="1">
      <alignment horizontal="center" vertical="top" textRotation="90"/>
    </xf>
    <xf numFmtId="172" fontId="0" fillId="0" borderId="35" xfId="0" applyNumberFormat="1" applyFill="1" applyBorder="1" applyAlignment="1">
      <alignment horizontal="center" vertical="top" textRotation="90"/>
    </xf>
    <xf numFmtId="172" fontId="0" fillId="0" borderId="42" xfId="0" applyNumberFormat="1" applyFill="1" applyBorder="1" applyAlignment="1">
      <alignment horizontal="center" vertical="top" textRotation="90"/>
    </xf>
    <xf numFmtId="172" fontId="0" fillId="0" borderId="23" xfId="0" applyNumberFormat="1" applyFill="1" applyBorder="1" applyAlignment="1">
      <alignment horizontal="center" vertical="top" textRotation="90"/>
    </xf>
    <xf numFmtId="172" fontId="0" fillId="0" borderId="35" xfId="0" applyNumberFormat="1" applyBorder="1" applyAlignment="1">
      <alignment horizontal="center" vertical="top" textRotation="90"/>
    </xf>
    <xf numFmtId="172" fontId="0" fillId="0" borderId="42" xfId="0" applyNumberFormat="1" applyBorder="1" applyAlignment="1">
      <alignment horizontal="center" vertical="top" textRotation="90"/>
    </xf>
    <xf numFmtId="172" fontId="0" fillId="0" borderId="23" xfId="0" applyNumberFormat="1" applyBorder="1" applyAlignment="1">
      <alignment horizontal="center" vertical="top" textRotation="90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44" xfId="0" applyFont="1" applyBorder="1" applyAlignment="1">
      <alignment horizontal="center" vertical="center" wrapText="1"/>
    </xf>
    <xf numFmtId="1" fontId="0" fillId="0" borderId="45" xfId="0" applyNumberFormat="1" applyFont="1" applyBorder="1" applyAlignment="1">
      <alignment horizontal="center" vertical="top" textRotation="90"/>
    </xf>
    <xf numFmtId="1" fontId="0" fillId="0" borderId="24" xfId="0" applyNumberFormat="1" applyFont="1" applyBorder="1" applyAlignment="1">
      <alignment horizontal="center" vertical="top" textRotation="90"/>
    </xf>
    <xf numFmtId="1" fontId="0" fillId="0" borderId="46" xfId="0" applyNumberFormat="1" applyFont="1" applyBorder="1" applyAlignment="1">
      <alignment horizontal="center" vertical="top" textRotation="90"/>
    </xf>
    <xf numFmtId="1" fontId="0" fillId="0" borderId="47" xfId="0" applyNumberFormat="1" applyFont="1" applyBorder="1" applyAlignment="1">
      <alignment horizontal="center" vertical="top" textRotation="90"/>
    </xf>
    <xf numFmtId="1" fontId="0" fillId="0" borderId="44" xfId="0" applyNumberFormat="1" applyFont="1" applyBorder="1" applyAlignment="1">
      <alignment horizontal="center" vertical="top" textRotation="90"/>
    </xf>
    <xf numFmtId="1" fontId="0" fillId="0" borderId="0" xfId="0" applyNumberFormat="1" applyFont="1" applyBorder="1" applyAlignment="1">
      <alignment horizontal="center" vertical="top" textRotation="90"/>
    </xf>
    <xf numFmtId="1" fontId="13" fillId="0" borderId="12" xfId="0" applyNumberFormat="1" applyFont="1" applyFill="1" applyBorder="1" applyAlignment="1">
      <alignment horizontal="center" vertical="top" textRotation="90"/>
    </xf>
    <xf numFmtId="1" fontId="13" fillId="0" borderId="48" xfId="0" applyNumberFormat="1" applyFont="1" applyFill="1" applyBorder="1" applyAlignment="1">
      <alignment horizontal="center" vertical="top" textRotation="90"/>
    </xf>
    <xf numFmtId="1" fontId="13" fillId="0" borderId="49" xfId="0" applyNumberFormat="1" applyFont="1" applyFill="1" applyBorder="1" applyAlignment="1">
      <alignment horizontal="center" vertical="top" textRotation="90"/>
    </xf>
    <xf numFmtId="1" fontId="13" fillId="0" borderId="13" xfId="0" applyNumberFormat="1" applyFont="1" applyFill="1" applyBorder="1" applyAlignment="1">
      <alignment horizontal="center" vertical="top" textRotation="90"/>
    </xf>
    <xf numFmtId="1" fontId="13" fillId="0" borderId="14" xfId="0" applyNumberFormat="1" applyFont="1" applyFill="1" applyBorder="1" applyAlignment="1">
      <alignment horizontal="center" vertical="top" textRotation="90"/>
    </xf>
    <xf numFmtId="0" fontId="5" fillId="0" borderId="18" xfId="0" applyFont="1" applyBorder="1" applyAlignment="1">
      <alignment vertical="center"/>
    </xf>
    <xf numFmtId="172" fontId="0" fillId="0" borderId="48" xfId="0" applyNumberFormat="1" applyFill="1" applyBorder="1" applyAlignment="1">
      <alignment horizontal="center" vertical="top" textRotation="90"/>
    </xf>
    <xf numFmtId="172" fontId="0" fillId="0" borderId="49" xfId="0" applyNumberFormat="1" applyFill="1" applyBorder="1" applyAlignment="1">
      <alignment horizontal="center" vertical="top" textRotation="90"/>
    </xf>
    <xf numFmtId="172" fontId="0" fillId="0" borderId="12" xfId="0" applyNumberFormat="1" applyFill="1" applyBorder="1" applyAlignment="1">
      <alignment horizontal="center" vertical="top" textRotation="90"/>
    </xf>
    <xf numFmtId="172" fontId="0" fillId="0" borderId="14" xfId="0" applyNumberFormat="1" applyFill="1" applyBorder="1" applyAlignment="1">
      <alignment horizontal="center" vertical="top" textRotation="90"/>
    </xf>
    <xf numFmtId="172" fontId="0" fillId="0" borderId="24" xfId="0" applyNumberFormat="1" applyFill="1" applyBorder="1" applyAlignment="1">
      <alignment horizontal="center" vertical="top" textRotation="90"/>
    </xf>
    <xf numFmtId="172" fontId="0" fillId="0" borderId="46" xfId="0" applyNumberFormat="1" applyFill="1" applyBorder="1" applyAlignment="1">
      <alignment horizontal="center" vertical="top" textRotation="90"/>
    </xf>
    <xf numFmtId="0" fontId="5" fillId="0" borderId="34" xfId="0" applyFont="1" applyBorder="1" applyAlignment="1">
      <alignment vertical="center"/>
    </xf>
    <xf numFmtId="0" fontId="0" fillId="0" borderId="50" xfId="0" applyBorder="1" applyAlignment="1">
      <alignment vertical="center"/>
    </xf>
    <xf numFmtId="172" fontId="13" fillId="0" borderId="51" xfId="0" applyNumberFormat="1" applyFont="1" applyBorder="1" applyAlignment="1">
      <alignment horizontal="right" vertical="center"/>
    </xf>
    <xf numFmtId="172" fontId="13" fillId="0" borderId="52" xfId="0" applyNumberFormat="1" applyFont="1" applyBorder="1" applyAlignment="1">
      <alignment horizontal="right" vertical="center"/>
    </xf>
    <xf numFmtId="1" fontId="13" fillId="0" borderId="53" xfId="0" applyNumberFormat="1" applyFont="1" applyFill="1" applyBorder="1" applyAlignment="1">
      <alignment horizontal="center" vertical="top" textRotation="90"/>
    </xf>
    <xf numFmtId="1" fontId="13" fillId="0" borderId="44" xfId="0" applyNumberFormat="1" applyFont="1" applyFill="1" applyBorder="1" applyAlignment="1">
      <alignment horizontal="center" vertical="top" textRotation="90"/>
    </xf>
    <xf numFmtId="1" fontId="0" fillId="0" borderId="27" xfId="0" applyNumberFormat="1" applyFont="1" applyFill="1" applyBorder="1" applyAlignment="1">
      <alignment horizontal="center" vertical="top" textRotation="90"/>
    </xf>
    <xf numFmtId="1" fontId="0" fillId="0" borderId="44" xfId="0" applyNumberFormat="1" applyFont="1" applyFill="1" applyBorder="1" applyAlignment="1">
      <alignment horizontal="center" vertical="top" textRotation="90"/>
    </xf>
    <xf numFmtId="1" fontId="13" fillId="0" borderId="41" xfId="0" applyNumberFormat="1" applyFont="1" applyFill="1" applyBorder="1" applyAlignment="1">
      <alignment horizontal="center" vertical="top" textRotation="90"/>
    </xf>
    <xf numFmtId="172" fontId="13" fillId="0" borderId="54" xfId="0" applyNumberFormat="1" applyFont="1" applyFill="1" applyBorder="1" applyAlignment="1">
      <alignment horizontal="center" vertical="top" textRotation="90"/>
    </xf>
    <xf numFmtId="172" fontId="13" fillId="0" borderId="53" xfId="0" applyNumberFormat="1" applyFont="1" applyFill="1" applyBorder="1" applyAlignment="1">
      <alignment horizontal="center" vertical="top" textRotation="90"/>
    </xf>
    <xf numFmtId="172" fontId="0" fillId="0" borderId="20" xfId="0" applyNumberFormat="1" applyFill="1" applyBorder="1" applyAlignment="1">
      <alignment horizontal="center" vertical="top" textRotation="90"/>
    </xf>
    <xf numFmtId="172" fontId="13" fillId="0" borderId="13" xfId="0" applyNumberFormat="1" applyFont="1" applyFill="1" applyBorder="1" applyAlignment="1">
      <alignment horizontal="center" vertical="top" textRotation="90"/>
    </xf>
    <xf numFmtId="172" fontId="0" fillId="0" borderId="5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23" fillId="0" borderId="56" xfId="0" applyNumberFormat="1" applyFont="1" applyFill="1" applyBorder="1" applyAlignment="1">
      <alignment horizontal="center" vertical="center"/>
    </xf>
    <xf numFmtId="2" fontId="23" fillId="0" borderId="55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1" fontId="13" fillId="0" borderId="45" xfId="0" applyNumberFormat="1" applyFont="1" applyFill="1" applyBorder="1" applyAlignment="1">
      <alignment horizontal="center" vertical="top" textRotation="90"/>
    </xf>
    <xf numFmtId="1" fontId="13" fillId="0" borderId="24" xfId="0" applyNumberFormat="1" applyFont="1" applyFill="1" applyBorder="1" applyAlignment="1">
      <alignment horizontal="center" vertical="top" textRotation="90"/>
    </xf>
    <xf numFmtId="1" fontId="13" fillId="0" borderId="46" xfId="0" applyNumberFormat="1" applyFont="1" applyFill="1" applyBorder="1" applyAlignment="1">
      <alignment horizontal="center" vertical="top" textRotation="90"/>
    </xf>
    <xf numFmtId="172" fontId="13" fillId="0" borderId="45" xfId="0" applyNumberFormat="1" applyFont="1" applyFill="1" applyBorder="1" applyAlignment="1">
      <alignment horizontal="center" vertical="top" textRotation="90"/>
    </xf>
    <xf numFmtId="0" fontId="11" fillId="0" borderId="37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2" fontId="23" fillId="0" borderId="5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3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2" fontId="14" fillId="0" borderId="60" xfId="0" applyNumberFormat="1" applyFont="1" applyFill="1" applyBorder="1" applyAlignment="1">
      <alignment horizontal="center" vertical="center"/>
    </xf>
    <xf numFmtId="2" fontId="14" fillId="0" borderId="43" xfId="0" applyNumberFormat="1" applyFont="1" applyFill="1" applyBorder="1" applyAlignment="1">
      <alignment horizontal="center" vertical="center"/>
    </xf>
    <xf numFmtId="2" fontId="14" fillId="0" borderId="42" xfId="0" applyNumberFormat="1" applyFont="1" applyFill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top" textRotation="90"/>
    </xf>
    <xf numFmtId="172" fontId="0" fillId="0" borderId="0" xfId="0" applyNumberFormat="1" applyFill="1" applyBorder="1" applyAlignment="1">
      <alignment horizontal="center" vertical="top" textRotation="90"/>
    </xf>
    <xf numFmtId="1" fontId="13" fillId="0" borderId="61" xfId="0" applyNumberFormat="1" applyFont="1" applyFill="1" applyBorder="1" applyAlignment="1">
      <alignment horizontal="center" vertical="top" textRotation="90"/>
    </xf>
    <xf numFmtId="1" fontId="0" fillId="0" borderId="62" xfId="0" applyNumberFormat="1" applyFont="1" applyFill="1" applyBorder="1" applyAlignment="1">
      <alignment horizontal="center" vertical="top" textRotation="90"/>
    </xf>
    <xf numFmtId="0" fontId="16" fillId="0" borderId="63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30" xfId="0" applyFont="1" applyBorder="1" applyAlignment="1">
      <alignment vertical="center"/>
    </xf>
    <xf numFmtId="0" fontId="12" fillId="0" borderId="44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23" fillId="0" borderId="61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1" fillId="0" borderId="42" xfId="0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72" fontId="14" fillId="0" borderId="2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172" fontId="0" fillId="0" borderId="67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/>
    </xf>
    <xf numFmtId="172" fontId="0" fillId="0" borderId="58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0" fillId="0" borderId="71" xfId="0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4" fillId="0" borderId="69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1" fillId="0" borderId="72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70" xfId="0" applyFont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73" xfId="0" applyBorder="1" applyAlignment="1">
      <alignment horizontal="left" indent="2"/>
    </xf>
    <xf numFmtId="0" fontId="4" fillId="24" borderId="10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74" xfId="0" applyFont="1" applyBorder="1" applyAlignment="1">
      <alignment horizontal="left" wrapText="1" indent="2"/>
    </xf>
    <xf numFmtId="0" fontId="18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0" fontId="4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7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wrapText="1"/>
    </xf>
    <xf numFmtId="0" fontId="0" fillId="0" borderId="49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1" fillId="0" borderId="54" xfId="0" applyFont="1" applyBorder="1" applyAlignment="1">
      <alignment/>
    </xf>
    <xf numFmtId="0" fontId="0" fillId="0" borderId="0" xfId="0" applyBorder="1" applyAlignment="1">
      <alignment/>
    </xf>
    <xf numFmtId="0" fontId="12" fillId="0" borderId="4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12" fillId="0" borderId="75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12" fillId="0" borderId="74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6" xfId="0" applyBorder="1" applyAlignment="1">
      <alignment/>
    </xf>
    <xf numFmtId="0" fontId="0" fillId="0" borderId="34" xfId="0" applyBorder="1" applyAlignment="1">
      <alignment/>
    </xf>
    <xf numFmtId="0" fontId="5" fillId="0" borderId="4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1" fillId="0" borderId="75" xfId="0" applyFont="1" applyBorder="1" applyAlignment="1">
      <alignment horizontal="center" vertical="center" wrapText="1"/>
    </xf>
    <xf numFmtId="0" fontId="7" fillId="0" borderId="69" xfId="0" applyFont="1" applyBorder="1" applyAlignment="1">
      <alignment wrapText="1"/>
    </xf>
    <xf numFmtId="0" fontId="7" fillId="0" borderId="59" xfId="0" applyFont="1" applyBorder="1" applyAlignment="1">
      <alignment wrapText="1"/>
    </xf>
    <xf numFmtId="0" fontId="7" fillId="0" borderId="4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57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7" fillId="0" borderId="67" xfId="0" applyFont="1" applyBorder="1" applyAlignment="1">
      <alignment wrapText="1"/>
    </xf>
    <xf numFmtId="0" fontId="0" fillId="0" borderId="43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14" fillId="0" borderId="77" xfId="0" applyFont="1" applyBorder="1" applyAlignment="1">
      <alignment vertical="center"/>
    </xf>
    <xf numFmtId="0" fontId="14" fillId="0" borderId="78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172" fontId="0" fillId="0" borderId="75" xfId="0" applyNumberFormat="1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172" fontId="0" fillId="0" borderId="47" xfId="0" applyNumberFormat="1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172" fontId="0" fillId="0" borderId="74" xfId="0" applyNumberFormat="1" applyFont="1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/>
    </xf>
    <xf numFmtId="0" fontId="6" fillId="22" borderId="17" xfId="0" applyFont="1" applyFill="1" applyBorder="1" applyAlignment="1">
      <alignment horizontal="center" vertical="center"/>
    </xf>
    <xf numFmtId="0" fontId="6" fillId="22" borderId="71" xfId="0" applyFont="1" applyFill="1" applyBorder="1" applyAlignment="1">
      <alignment horizontal="center" vertical="center"/>
    </xf>
    <xf numFmtId="0" fontId="16" fillId="0" borderId="75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4" fillId="0" borderId="82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5" fillId="0" borderId="75" xfId="0" applyFont="1" applyBorder="1" applyAlignment="1">
      <alignment horizontal="center" vertical="center" wrapText="1"/>
    </xf>
    <xf numFmtId="0" fontId="15" fillId="0" borderId="74" xfId="0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23" fillId="0" borderId="51" xfId="0" applyFont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4" fillId="0" borderId="75" xfId="0" applyFont="1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73" xfId="0" applyBorder="1" applyAlignment="1">
      <alignment wrapText="1"/>
    </xf>
    <xf numFmtId="0" fontId="23" fillId="0" borderId="52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5" fillId="0" borderId="4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7" fillId="0" borderId="74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73" xfId="0" applyFont="1" applyBorder="1" applyAlignment="1">
      <alignment wrapText="1"/>
    </xf>
    <xf numFmtId="0" fontId="23" fillId="0" borderId="41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0" fillId="0" borderId="66" xfId="0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23" fillId="0" borderId="4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67" xfId="0" applyBorder="1" applyAlignment="1">
      <alignment wrapText="1"/>
    </xf>
    <xf numFmtId="0" fontId="11" fillId="0" borderId="59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3" fillId="0" borderId="55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5" fillId="0" borderId="27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/>
    </xf>
    <xf numFmtId="0" fontId="11" fillId="0" borderId="5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19050</xdr:rowOff>
    </xdr:from>
    <xdr:to>
      <xdr:col>1</xdr:col>
      <xdr:colOff>876300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85725</xdr:rowOff>
    </xdr:from>
    <xdr:to>
      <xdr:col>1</xdr:col>
      <xdr:colOff>1000125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57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123825</xdr:rowOff>
    </xdr:from>
    <xdr:to>
      <xdr:col>1</xdr:col>
      <xdr:colOff>1314450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238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47625</xdr:rowOff>
    </xdr:from>
    <xdr:to>
      <xdr:col>1</xdr:col>
      <xdr:colOff>962025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47625</xdr:rowOff>
    </xdr:from>
    <xdr:to>
      <xdr:col>1</xdr:col>
      <xdr:colOff>962025</xdr:colOff>
      <xdr:row>2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47625</xdr:rowOff>
    </xdr:from>
    <xdr:to>
      <xdr:col>1</xdr:col>
      <xdr:colOff>962025</xdr:colOff>
      <xdr:row>2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47625</xdr:rowOff>
    </xdr:from>
    <xdr:to>
      <xdr:col>1</xdr:col>
      <xdr:colOff>962025</xdr:colOff>
      <xdr:row>2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47625</xdr:rowOff>
    </xdr:from>
    <xdr:to>
      <xdr:col>1</xdr:col>
      <xdr:colOff>962025</xdr:colOff>
      <xdr:row>2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47625</xdr:rowOff>
    </xdr:from>
    <xdr:to>
      <xdr:col>1</xdr:col>
      <xdr:colOff>962025</xdr:colOff>
      <xdr:row>2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66675</xdr:rowOff>
    </xdr:from>
    <xdr:to>
      <xdr:col>1</xdr:col>
      <xdr:colOff>981075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47625</xdr:rowOff>
    </xdr:from>
    <xdr:to>
      <xdr:col>1</xdr:col>
      <xdr:colOff>962025</xdr:colOff>
      <xdr:row>2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66675</xdr:rowOff>
    </xdr:from>
    <xdr:to>
      <xdr:col>1</xdr:col>
      <xdr:colOff>981075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47625</xdr:rowOff>
    </xdr:from>
    <xdr:to>
      <xdr:col>1</xdr:col>
      <xdr:colOff>962025</xdr:colOff>
      <xdr:row>2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55;&#1072;&#1074;&#1077;&#1083;\&#1052;&#1050;&#1050;%20&#1080;%20&#1043;&#1057;&#1050;\&#1063;&#1056;-05\&#1055;&#1088;&#1086;&#1090;&#1086;&#1082;&#1086;&#1083;&#1099;\&#1055;&#1088;&#1086;&#1090;&#1086;&#1082;&#1086;&#1083;2005&#1074;&#1089;&#1077;%20&#1083;&#1080;&#1089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 путешест"/>
      <sheetName val="Лучший отчет"/>
      <sheetName val="За массовость"/>
      <sheetName val="Полезность 4кс  "/>
      <sheetName val="Полезность 5кс "/>
      <sheetName val="Полезность 6кс  "/>
      <sheetName val="Напряженность 4кс "/>
      <sheetName val="Напряженность 5кс "/>
      <sheetName val="Напряженность 6кс "/>
      <sheetName val="Безопасность 4кс "/>
      <sheetName val="Безопасность 5кс"/>
      <sheetName val="Безопасность 6кс    "/>
      <sheetName val="Сложность 4кс"/>
      <sheetName val="Сложность 5кс "/>
      <sheetName val="Сложность 6кс   "/>
      <sheetName val="Новизна 4кс "/>
      <sheetName val="Новизна 5кс "/>
      <sheetName val="Новизна 6кс  "/>
      <sheetName val="Бездитко 5кс   "/>
      <sheetName val="Буяльский 6кс"/>
      <sheetName val="Буяльский 5кс "/>
      <sheetName val="Буяльский 4кс"/>
      <sheetName val="Васильев 6кс "/>
      <sheetName val="Величко 6кс "/>
      <sheetName val="Величко 5кс "/>
      <sheetName val="Величко 4кс "/>
      <sheetName val="Обиденый 4кс "/>
      <sheetName val="Пугачев 5кс "/>
      <sheetName val="Пугачев 6кс  "/>
      <sheetName val="Алексей 5кс "/>
      <sheetName val="Алексей 4кс"/>
      <sheetName val="Стрыгин 6кс  "/>
      <sheetName val="Сводный 4кс"/>
      <sheetName val="Сводный 4кс (2)"/>
      <sheetName val="Сводный 5кс"/>
      <sheetName val="Сводный 5кс (2)"/>
      <sheetName val="Сводный 6кс "/>
      <sheetName val="Сводный 6кс  (2)"/>
      <sheetName val="Сводный Абс"/>
      <sheetName val="Итоговый 4кс"/>
      <sheetName val="Итоговый 5кс"/>
      <sheetName val="Итоговый 6кс "/>
      <sheetName val="Итоговый Аб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zoomScale="75" zoomScaleNormal="75" zoomScalePageLayoutView="0" workbookViewId="0" topLeftCell="A7">
      <selection activeCell="U15" sqref="U15"/>
    </sheetView>
  </sheetViews>
  <sheetFormatPr defaultColWidth="9.00390625" defaultRowHeight="12.75"/>
  <cols>
    <col min="1" max="1" width="3.375" style="0" customWidth="1"/>
    <col min="2" max="2" width="27.00390625" style="0" customWidth="1"/>
    <col min="3" max="3" width="22.00390625" style="0" customWidth="1"/>
    <col min="4" max="4" width="4.25390625" style="0" customWidth="1"/>
    <col min="5" max="5" width="10.375" style="0" customWidth="1"/>
    <col min="6" max="6" width="4.875" style="0" customWidth="1"/>
    <col min="7" max="7" width="4.625" style="0" customWidth="1"/>
    <col min="8" max="8" width="4.25390625" style="0" customWidth="1"/>
    <col min="9" max="9" width="4.75390625" style="0" customWidth="1"/>
    <col min="10" max="10" width="4.25390625" style="0" customWidth="1"/>
    <col min="11" max="11" width="6.625" style="0" customWidth="1"/>
    <col min="12" max="12" width="7.75390625" style="0" customWidth="1"/>
    <col min="13" max="13" width="2.25390625" style="0" customWidth="1"/>
    <col min="16" max="16" width="12.625" style="0" customWidth="1"/>
  </cols>
  <sheetData>
    <row r="1" spans="1:16" ht="12.75" customHeight="1">
      <c r="A1" s="252" t="s">
        <v>0</v>
      </c>
      <c r="B1" s="253"/>
      <c r="C1" s="259" t="s">
        <v>29</v>
      </c>
      <c r="D1" s="259"/>
      <c r="E1" s="259"/>
      <c r="F1" s="259"/>
      <c r="G1" s="259"/>
      <c r="H1" s="260"/>
      <c r="I1" s="260"/>
      <c r="J1" s="260"/>
      <c r="K1" s="260"/>
      <c r="L1" s="260"/>
      <c r="M1" s="260"/>
      <c r="N1" s="253"/>
      <c r="O1" s="253"/>
      <c r="P1" s="261"/>
    </row>
    <row r="2" spans="1:16" ht="12.75" customHeight="1">
      <c r="A2" s="254"/>
      <c r="B2" s="239"/>
      <c r="C2" s="262"/>
      <c r="D2" s="262"/>
      <c r="E2" s="262"/>
      <c r="F2" s="262"/>
      <c r="G2" s="262"/>
      <c r="H2" s="233"/>
      <c r="I2" s="233"/>
      <c r="J2" s="233"/>
      <c r="K2" s="233"/>
      <c r="L2" s="233"/>
      <c r="M2" s="233"/>
      <c r="N2" s="239"/>
      <c r="O2" s="239"/>
      <c r="P2" s="240"/>
    </row>
    <row r="3" spans="1:16" ht="12.75" customHeight="1">
      <c r="A3" s="254"/>
      <c r="B3" s="239"/>
      <c r="C3" s="262"/>
      <c r="D3" s="262"/>
      <c r="E3" s="262"/>
      <c r="F3" s="262"/>
      <c r="G3" s="262"/>
      <c r="H3" s="233"/>
      <c r="I3" s="233"/>
      <c r="J3" s="233"/>
      <c r="K3" s="233"/>
      <c r="L3" s="233"/>
      <c r="M3" s="233"/>
      <c r="N3" s="239"/>
      <c r="O3" s="239"/>
      <c r="P3" s="240"/>
    </row>
    <row r="4" spans="1:16" ht="12.75" customHeight="1">
      <c r="A4" s="254"/>
      <c r="B4" s="239"/>
      <c r="C4" s="262"/>
      <c r="D4" s="262"/>
      <c r="E4" s="262"/>
      <c r="F4" s="262"/>
      <c r="G4" s="262"/>
      <c r="H4" s="233"/>
      <c r="I4" s="233"/>
      <c r="J4" s="233"/>
      <c r="K4" s="233"/>
      <c r="L4" s="233"/>
      <c r="M4" s="233"/>
      <c r="N4" s="239"/>
      <c r="O4" s="239"/>
      <c r="P4" s="240"/>
    </row>
    <row r="5" spans="1:28" ht="19.5" customHeight="1">
      <c r="A5" s="105" t="s">
        <v>1</v>
      </c>
      <c r="B5" s="106"/>
      <c r="C5" s="258" t="s">
        <v>45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34"/>
      <c r="O5" s="234"/>
      <c r="P5" s="235"/>
      <c r="Q5" s="1"/>
      <c r="R5" s="1"/>
      <c r="S5" s="1"/>
      <c r="T5" s="1"/>
      <c r="U5" s="1"/>
      <c r="V5" s="1"/>
      <c r="W5" s="1"/>
      <c r="X5" s="1"/>
      <c r="Y5" s="1"/>
      <c r="Z5" s="1"/>
      <c r="AA5" s="33"/>
      <c r="AB5" s="33"/>
    </row>
    <row r="6" spans="1:28" ht="19.5" customHeight="1">
      <c r="A6" s="255" t="s">
        <v>31</v>
      </c>
      <c r="B6" s="256"/>
      <c r="C6" s="258" t="s">
        <v>33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34"/>
      <c r="O6" s="234"/>
      <c r="P6" s="235"/>
      <c r="Q6" s="43"/>
      <c r="R6" s="43"/>
      <c r="S6" s="43"/>
      <c r="T6" s="43"/>
      <c r="U6" s="43"/>
      <c r="V6" s="43"/>
      <c r="W6" s="43"/>
      <c r="X6" s="43"/>
      <c r="Y6" s="43"/>
      <c r="Z6" s="43"/>
      <c r="AA6" s="33"/>
      <c r="AB6" s="33"/>
    </row>
    <row r="7" spans="1:28" ht="19.5" customHeight="1">
      <c r="A7" s="257" t="s">
        <v>32</v>
      </c>
      <c r="B7" s="258"/>
      <c r="C7" s="258" t="s">
        <v>46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34"/>
      <c r="O7" s="234"/>
      <c r="P7" s="235"/>
      <c r="Q7" s="44"/>
      <c r="R7" s="44"/>
      <c r="S7" s="44"/>
      <c r="T7" s="44"/>
      <c r="U7" s="44"/>
      <c r="V7" s="44"/>
      <c r="W7" s="44"/>
      <c r="X7" s="44"/>
      <c r="Y7" s="44"/>
      <c r="Z7" s="44"/>
      <c r="AA7" s="33"/>
      <c r="AB7" s="33"/>
    </row>
    <row r="8" spans="1:28" ht="19.5" customHeight="1" thickBot="1">
      <c r="A8" s="45" t="s">
        <v>2</v>
      </c>
      <c r="B8" s="47"/>
      <c r="C8" s="247" t="s">
        <v>35</v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8"/>
      <c r="O8" s="248"/>
      <c r="P8" s="249"/>
      <c r="Q8" s="1"/>
      <c r="R8" s="1"/>
      <c r="S8" s="1"/>
      <c r="T8" s="1"/>
      <c r="U8" s="1"/>
      <c r="V8" s="1"/>
      <c r="W8" s="1"/>
      <c r="X8" s="1"/>
      <c r="Y8" s="1"/>
      <c r="Z8" s="1"/>
      <c r="AA8" s="33"/>
      <c r="AB8" s="33"/>
    </row>
    <row r="9" spans="1:28" ht="30" customHeight="1" thickBot="1">
      <c r="A9" s="250" t="s">
        <v>21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16" s="8" customFormat="1" ht="51.75" customHeight="1" thickBot="1">
      <c r="A10" s="5" t="s">
        <v>4</v>
      </c>
      <c r="B10" s="46" t="s">
        <v>34</v>
      </c>
      <c r="C10" s="6" t="s">
        <v>30</v>
      </c>
      <c r="D10" s="42" t="s">
        <v>5</v>
      </c>
      <c r="E10" s="7" t="s">
        <v>6</v>
      </c>
      <c r="F10" s="31" t="s">
        <v>3</v>
      </c>
      <c r="G10" s="31" t="s">
        <v>9</v>
      </c>
      <c r="H10" s="31" t="s">
        <v>22</v>
      </c>
      <c r="I10" s="31" t="s">
        <v>23</v>
      </c>
      <c r="J10" s="49" t="s">
        <v>24</v>
      </c>
      <c r="K10" s="32" t="s">
        <v>25</v>
      </c>
      <c r="L10" s="231" t="s">
        <v>44</v>
      </c>
      <c r="M10" s="219" t="s">
        <v>14</v>
      </c>
      <c r="N10" s="263"/>
      <c r="O10" s="263"/>
      <c r="P10" s="264"/>
    </row>
    <row r="11" spans="1:16" s="8" customFormat="1" ht="24.75" customHeight="1" thickBot="1">
      <c r="A11" s="6"/>
      <c r="B11" s="229" t="s">
        <v>56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27"/>
      <c r="M11" s="238"/>
      <c r="N11" s="239"/>
      <c r="O11" s="239"/>
      <c r="P11" s="240"/>
    </row>
    <row r="12" spans="1:16" s="9" customFormat="1" ht="30" customHeight="1">
      <c r="A12" s="102">
        <v>1</v>
      </c>
      <c r="B12" s="80" t="s">
        <v>40</v>
      </c>
      <c r="C12" s="66" t="s">
        <v>57</v>
      </c>
      <c r="D12" s="107" t="s">
        <v>39</v>
      </c>
      <c r="E12" s="69" t="s">
        <v>41</v>
      </c>
      <c r="F12" s="64">
        <f>'Итоговый '!F11</f>
        <v>21.75</v>
      </c>
      <c r="G12" s="61">
        <f>'Итоговый '!G11</f>
        <v>0.75</v>
      </c>
      <c r="H12" s="61">
        <f>'Итоговый '!H11</f>
        <v>0.5</v>
      </c>
      <c r="I12" s="61">
        <f>'Итоговый '!I11</f>
        <v>2</v>
      </c>
      <c r="J12" s="70">
        <f>'Итоговый '!J11</f>
        <v>1</v>
      </c>
      <c r="K12" s="129">
        <f>SUM(F12:J12)</f>
        <v>26</v>
      </c>
      <c r="L12" s="52"/>
      <c r="M12" s="265"/>
      <c r="N12" s="253"/>
      <c r="O12" s="253"/>
      <c r="P12" s="261"/>
    </row>
    <row r="13" spans="1:16" s="9" customFormat="1" ht="30" customHeight="1">
      <c r="A13" s="103">
        <f aca="true" t="shared" si="0" ref="A13:A18">SUM(A12,1)</f>
        <v>2</v>
      </c>
      <c r="B13" s="81"/>
      <c r="C13" s="57"/>
      <c r="D13" s="100"/>
      <c r="E13" s="40"/>
      <c r="F13" s="64"/>
      <c r="G13" s="48"/>
      <c r="H13" s="48"/>
      <c r="I13" s="48"/>
      <c r="J13" s="71"/>
      <c r="K13" s="51"/>
      <c r="L13" s="62"/>
      <c r="M13" s="238"/>
      <c r="N13" s="239"/>
      <c r="O13" s="239"/>
      <c r="P13" s="240"/>
    </row>
    <row r="14" spans="1:16" s="9" customFormat="1" ht="30" customHeight="1">
      <c r="A14" s="103">
        <f t="shared" si="0"/>
        <v>3</v>
      </c>
      <c r="B14" s="81"/>
      <c r="C14" s="58"/>
      <c r="D14" s="100"/>
      <c r="E14" s="41"/>
      <c r="F14" s="64"/>
      <c r="G14" s="48"/>
      <c r="H14" s="48"/>
      <c r="I14" s="48"/>
      <c r="J14" s="71"/>
      <c r="K14" s="51"/>
      <c r="L14" s="62"/>
      <c r="M14" s="238"/>
      <c r="N14" s="239"/>
      <c r="O14" s="239"/>
      <c r="P14" s="240"/>
    </row>
    <row r="15" spans="1:16" s="9" customFormat="1" ht="30" customHeight="1">
      <c r="A15" s="103">
        <f t="shared" si="0"/>
        <v>4</v>
      </c>
      <c r="B15" s="81"/>
      <c r="C15" s="58"/>
      <c r="D15" s="100"/>
      <c r="E15" s="41"/>
      <c r="F15" s="64"/>
      <c r="G15" s="48"/>
      <c r="H15" s="48"/>
      <c r="I15" s="48"/>
      <c r="J15" s="71"/>
      <c r="K15" s="51"/>
      <c r="L15" s="62"/>
      <c r="M15" s="238"/>
      <c r="N15" s="239"/>
      <c r="O15" s="239"/>
      <c r="P15" s="240"/>
    </row>
    <row r="16" spans="1:16" s="9" customFormat="1" ht="30" customHeight="1">
      <c r="A16" s="103">
        <f t="shared" si="0"/>
        <v>5</v>
      </c>
      <c r="B16" s="81"/>
      <c r="C16" s="58"/>
      <c r="D16" s="100"/>
      <c r="E16" s="41"/>
      <c r="F16" s="64"/>
      <c r="G16" s="48"/>
      <c r="H16" s="48"/>
      <c r="I16" s="48"/>
      <c r="J16" s="71"/>
      <c r="K16" s="51"/>
      <c r="L16" s="62"/>
      <c r="M16" s="238"/>
      <c r="N16" s="239"/>
      <c r="O16" s="239"/>
      <c r="P16" s="240"/>
    </row>
    <row r="17" spans="1:16" s="9" customFormat="1" ht="30" customHeight="1">
      <c r="A17" s="103">
        <f t="shared" si="0"/>
        <v>6</v>
      </c>
      <c r="B17" s="81"/>
      <c r="C17" s="58"/>
      <c r="D17" s="100"/>
      <c r="E17" s="41"/>
      <c r="F17" s="64"/>
      <c r="G17" s="48"/>
      <c r="H17" s="48"/>
      <c r="I17" s="48"/>
      <c r="J17" s="71"/>
      <c r="K17" s="51"/>
      <c r="L17" s="62"/>
      <c r="M17" s="238"/>
      <c r="N17" s="239"/>
      <c r="O17" s="239"/>
      <c r="P17" s="240"/>
    </row>
    <row r="18" spans="1:16" s="9" customFormat="1" ht="30" customHeight="1">
      <c r="A18" s="104">
        <f t="shared" si="0"/>
        <v>7</v>
      </c>
      <c r="B18" s="82"/>
      <c r="C18" s="63"/>
      <c r="D18" s="101"/>
      <c r="E18" s="41"/>
      <c r="F18" s="68"/>
      <c r="G18" s="55"/>
      <c r="H18" s="55"/>
      <c r="I18" s="55"/>
      <c r="J18" s="72"/>
      <c r="K18" s="56"/>
      <c r="L18" s="65"/>
      <c r="M18" s="241"/>
      <c r="N18" s="242"/>
      <c r="O18" s="242"/>
      <c r="P18" s="243"/>
    </row>
    <row r="19" spans="1:16" s="9" customFormat="1" ht="30" customHeight="1">
      <c r="A19" s="103">
        <f>SUM(A18,1)</f>
        <v>8</v>
      </c>
      <c r="B19" s="81"/>
      <c r="C19" s="58"/>
      <c r="D19" s="100"/>
      <c r="E19" s="40"/>
      <c r="F19" s="50"/>
      <c r="G19" s="48"/>
      <c r="H19" s="48"/>
      <c r="I19" s="48"/>
      <c r="J19" s="71"/>
      <c r="K19" s="51"/>
      <c r="L19" s="53"/>
      <c r="M19" s="238"/>
      <c r="N19" s="245"/>
      <c r="O19" s="245"/>
      <c r="P19" s="246"/>
    </row>
    <row r="20" spans="1:16" s="9" customFormat="1" ht="30" customHeight="1">
      <c r="A20" s="103">
        <f aca="true" t="shared" si="1" ref="A20:A31">SUM(A19,1)</f>
        <v>9</v>
      </c>
      <c r="B20" s="81"/>
      <c r="C20" s="57"/>
      <c r="D20" s="100"/>
      <c r="E20" s="40"/>
      <c r="F20" s="50"/>
      <c r="G20" s="50"/>
      <c r="H20" s="48"/>
      <c r="I20" s="48"/>
      <c r="J20" s="71"/>
      <c r="K20" s="51"/>
      <c r="L20" s="62"/>
      <c r="M20" s="238"/>
      <c r="N20" s="245"/>
      <c r="O20" s="245"/>
      <c r="P20" s="246"/>
    </row>
    <row r="21" spans="1:16" s="9" customFormat="1" ht="30" customHeight="1">
      <c r="A21" s="103">
        <f t="shared" si="1"/>
        <v>10</v>
      </c>
      <c r="B21" s="81"/>
      <c r="C21" s="58"/>
      <c r="D21" s="100"/>
      <c r="E21" s="40"/>
      <c r="F21" s="50"/>
      <c r="G21" s="50"/>
      <c r="H21" s="48"/>
      <c r="I21" s="48"/>
      <c r="J21" s="71"/>
      <c r="K21" s="51"/>
      <c r="L21" s="62"/>
      <c r="M21" s="238"/>
      <c r="N21" s="245"/>
      <c r="O21" s="245"/>
      <c r="P21" s="246"/>
    </row>
    <row r="22" spans="1:16" s="9" customFormat="1" ht="30" customHeight="1">
      <c r="A22" s="103">
        <f t="shared" si="1"/>
        <v>11</v>
      </c>
      <c r="B22" s="81"/>
      <c r="C22" s="57"/>
      <c r="D22" s="100"/>
      <c r="E22" s="40"/>
      <c r="F22" s="50"/>
      <c r="G22" s="50"/>
      <c r="H22" s="48"/>
      <c r="I22" s="48"/>
      <c r="J22" s="71"/>
      <c r="K22" s="51"/>
      <c r="L22" s="62"/>
      <c r="M22" s="238"/>
      <c r="N22" s="245"/>
      <c r="O22" s="245"/>
      <c r="P22" s="246"/>
    </row>
    <row r="23" spans="1:16" s="9" customFormat="1" ht="30" customHeight="1">
      <c r="A23" s="103">
        <f t="shared" si="1"/>
        <v>12</v>
      </c>
      <c r="B23" s="81"/>
      <c r="C23" s="58"/>
      <c r="D23" s="100"/>
      <c r="E23" s="40"/>
      <c r="F23" s="50"/>
      <c r="G23" s="50"/>
      <c r="H23" s="48"/>
      <c r="I23" s="48"/>
      <c r="J23" s="71"/>
      <c r="K23" s="51"/>
      <c r="L23" s="62"/>
      <c r="M23" s="238"/>
      <c r="N23" s="245"/>
      <c r="O23" s="245"/>
      <c r="P23" s="246"/>
    </row>
    <row r="24" spans="1:16" s="9" customFormat="1" ht="30" customHeight="1">
      <c r="A24" s="103">
        <f t="shared" si="1"/>
        <v>13</v>
      </c>
      <c r="B24" s="81"/>
      <c r="C24" s="58"/>
      <c r="D24" s="100"/>
      <c r="E24" s="40"/>
      <c r="F24" s="50"/>
      <c r="G24" s="50"/>
      <c r="H24" s="48"/>
      <c r="I24" s="48"/>
      <c r="J24" s="71"/>
      <c r="K24" s="51"/>
      <c r="L24" s="62"/>
      <c r="M24" s="238"/>
      <c r="N24" s="245"/>
      <c r="O24" s="245"/>
      <c r="P24" s="246"/>
    </row>
    <row r="25" spans="1:16" s="9" customFormat="1" ht="30" customHeight="1">
      <c r="A25" s="103">
        <f t="shared" si="1"/>
        <v>14</v>
      </c>
      <c r="B25" s="82"/>
      <c r="C25" s="63"/>
      <c r="D25" s="101"/>
      <c r="E25" s="41"/>
      <c r="F25" s="54"/>
      <c r="G25" s="54"/>
      <c r="H25" s="55"/>
      <c r="I25" s="55"/>
      <c r="J25" s="72"/>
      <c r="K25" s="56"/>
      <c r="L25" s="53"/>
      <c r="M25" s="238"/>
      <c r="N25" s="245"/>
      <c r="O25" s="245"/>
      <c r="P25" s="246"/>
    </row>
    <row r="26" spans="1:16" s="9" customFormat="1" ht="30" customHeight="1">
      <c r="A26" s="103">
        <f t="shared" si="1"/>
        <v>15</v>
      </c>
      <c r="B26" s="82"/>
      <c r="C26" s="63"/>
      <c r="D26" s="101"/>
      <c r="E26" s="41"/>
      <c r="F26" s="54"/>
      <c r="G26" s="54"/>
      <c r="H26" s="55"/>
      <c r="I26" s="55"/>
      <c r="J26" s="72"/>
      <c r="K26" s="56"/>
      <c r="L26" s="53"/>
      <c r="M26" s="238"/>
      <c r="N26" s="245"/>
      <c r="O26" s="245"/>
      <c r="P26" s="246"/>
    </row>
    <row r="27" spans="1:16" s="9" customFormat="1" ht="30" customHeight="1">
      <c r="A27" s="103">
        <f t="shared" si="1"/>
        <v>16</v>
      </c>
      <c r="B27" s="82"/>
      <c r="C27" s="63"/>
      <c r="D27" s="101"/>
      <c r="E27" s="41"/>
      <c r="F27" s="54"/>
      <c r="G27" s="54"/>
      <c r="H27" s="55"/>
      <c r="I27" s="55"/>
      <c r="J27" s="72"/>
      <c r="K27" s="56"/>
      <c r="L27" s="53"/>
      <c r="M27" s="238"/>
      <c r="N27" s="245"/>
      <c r="O27" s="245"/>
      <c r="P27" s="246"/>
    </row>
    <row r="28" spans="1:16" s="9" customFormat="1" ht="30" customHeight="1">
      <c r="A28" s="103">
        <f t="shared" si="1"/>
        <v>17</v>
      </c>
      <c r="B28" s="82"/>
      <c r="C28" s="63"/>
      <c r="D28" s="101"/>
      <c r="E28" s="41"/>
      <c r="F28" s="54"/>
      <c r="G28" s="54"/>
      <c r="H28" s="55"/>
      <c r="I28" s="55"/>
      <c r="J28" s="72"/>
      <c r="K28" s="56"/>
      <c r="L28" s="53"/>
      <c r="M28" s="238"/>
      <c r="N28" s="245"/>
      <c r="O28" s="245"/>
      <c r="P28" s="246"/>
    </row>
    <row r="29" spans="1:16" s="9" customFormat="1" ht="30" customHeight="1">
      <c r="A29" s="103">
        <f t="shared" si="1"/>
        <v>18</v>
      </c>
      <c r="B29" s="82"/>
      <c r="C29" s="63"/>
      <c r="D29" s="101"/>
      <c r="E29" s="41"/>
      <c r="F29" s="54"/>
      <c r="G29" s="54"/>
      <c r="H29" s="55"/>
      <c r="I29" s="55"/>
      <c r="J29" s="72"/>
      <c r="K29" s="56"/>
      <c r="L29" s="53"/>
      <c r="M29" s="238"/>
      <c r="N29" s="245"/>
      <c r="O29" s="245"/>
      <c r="P29" s="246"/>
    </row>
    <row r="30" spans="1:16" s="9" customFormat="1" ht="30" customHeight="1">
      <c r="A30" s="103">
        <f t="shared" si="1"/>
        <v>19</v>
      </c>
      <c r="B30" s="82"/>
      <c r="C30" s="63"/>
      <c r="D30" s="101"/>
      <c r="E30" s="41"/>
      <c r="F30" s="54"/>
      <c r="G30" s="54"/>
      <c r="H30" s="55"/>
      <c r="I30" s="55"/>
      <c r="J30" s="72"/>
      <c r="K30" s="56"/>
      <c r="L30" s="53"/>
      <c r="M30" s="238"/>
      <c r="N30" s="245"/>
      <c r="O30" s="245"/>
      <c r="P30" s="246"/>
    </row>
    <row r="31" spans="1:16" s="9" customFormat="1" ht="30" customHeight="1" thickBot="1">
      <c r="A31" s="103">
        <f t="shared" si="1"/>
        <v>20</v>
      </c>
      <c r="B31" s="83"/>
      <c r="C31" s="67"/>
      <c r="D31" s="101"/>
      <c r="E31" s="99"/>
      <c r="F31" s="54"/>
      <c r="G31" s="54"/>
      <c r="H31" s="55"/>
      <c r="I31" s="55"/>
      <c r="J31" s="72"/>
      <c r="K31" s="128"/>
      <c r="L31" s="73"/>
      <c r="M31" s="224"/>
      <c r="N31" s="225"/>
      <c r="O31" s="225"/>
      <c r="P31" s="226"/>
    </row>
    <row r="32" spans="1:27" ht="34.5" customHeight="1" thickBot="1">
      <c r="A32" s="236" t="s">
        <v>8</v>
      </c>
      <c r="B32" s="228"/>
      <c r="C32" s="223"/>
      <c r="D32" s="220"/>
      <c r="E32" s="220"/>
      <c r="F32" s="220"/>
      <c r="G32" s="220"/>
      <c r="H32" s="220"/>
      <c r="I32" s="220"/>
      <c r="J32" s="220"/>
      <c r="K32" s="220"/>
      <c r="L32" s="221"/>
      <c r="M32" s="220"/>
      <c r="N32" s="220"/>
      <c r="O32" s="220"/>
      <c r="P32" s="215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14" ht="37.5" customHeight="1">
      <c r="A33" s="10"/>
      <c r="B33" s="11"/>
      <c r="C33" s="216" t="s">
        <v>26</v>
      </c>
      <c r="D33" s="217"/>
      <c r="E33" s="217"/>
      <c r="F33" s="222" t="s">
        <v>47</v>
      </c>
      <c r="G33" s="222"/>
      <c r="H33" s="222"/>
      <c r="I33" s="222"/>
      <c r="J33" s="222"/>
      <c r="K33" s="222"/>
      <c r="L33" s="222"/>
      <c r="M33" s="222"/>
      <c r="N33" s="222"/>
    </row>
    <row r="34" spans="2:14" ht="12" customHeight="1">
      <c r="B34" s="14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33"/>
      <c r="N34" s="33"/>
    </row>
    <row r="35" spans="3:25" s="15" customFormat="1" ht="21" customHeight="1">
      <c r="C35" s="218" t="s">
        <v>27</v>
      </c>
      <c r="D35" s="217"/>
      <c r="E35" s="217"/>
      <c r="F35" s="244" t="s">
        <v>43</v>
      </c>
      <c r="G35" s="244"/>
      <c r="H35" s="244"/>
      <c r="I35" s="244"/>
      <c r="J35" s="244"/>
      <c r="K35" s="244"/>
      <c r="L35" s="244"/>
      <c r="M35" s="244"/>
      <c r="N35" s="244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3:30" s="15" customFormat="1" ht="16.5" customHeight="1">
      <c r="C36" s="19"/>
      <c r="D36" s="20"/>
      <c r="E36" s="21"/>
      <c r="F36" s="60"/>
      <c r="G36" s="60"/>
      <c r="H36" s="60"/>
      <c r="I36" s="60"/>
      <c r="J36" s="60"/>
      <c r="K36" s="59"/>
      <c r="L36" s="59"/>
      <c r="M36" s="59"/>
      <c r="N36" s="59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3:25" s="15" customFormat="1" ht="23.25" customHeight="1">
      <c r="C37" s="216" t="s">
        <v>42</v>
      </c>
      <c r="D37" s="217"/>
      <c r="E37" s="217"/>
      <c r="F37" s="244" t="s">
        <v>28</v>
      </c>
      <c r="G37" s="244"/>
      <c r="H37" s="244"/>
      <c r="I37" s="244"/>
      <c r="J37" s="244"/>
      <c r="K37" s="244"/>
      <c r="L37" s="244"/>
      <c r="M37" s="244"/>
      <c r="N37" s="244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9" spans="15:25" s="15" customFormat="1" ht="33" customHeight="1"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</sheetData>
  <sheetProtection/>
  <mergeCells count="41">
    <mergeCell ref="M10:P10"/>
    <mergeCell ref="M12:P12"/>
    <mergeCell ref="M13:P13"/>
    <mergeCell ref="M14:P14"/>
    <mergeCell ref="M22:P22"/>
    <mergeCell ref="F37:N37"/>
    <mergeCell ref="M24:P24"/>
    <mergeCell ref="F33:N33"/>
    <mergeCell ref="C32:P32"/>
    <mergeCell ref="C37:E37"/>
    <mergeCell ref="C35:E35"/>
    <mergeCell ref="C33:E33"/>
    <mergeCell ref="A32:B32"/>
    <mergeCell ref="M23:P23"/>
    <mergeCell ref="B11:K11"/>
    <mergeCell ref="M11:P11"/>
    <mergeCell ref="L10:L11"/>
    <mergeCell ref="M15:P15"/>
    <mergeCell ref="M31:P31"/>
    <mergeCell ref="M20:P20"/>
    <mergeCell ref="M21:P21"/>
    <mergeCell ref="M19:P19"/>
    <mergeCell ref="C8:P8"/>
    <mergeCell ref="A9:O9"/>
    <mergeCell ref="A1:B4"/>
    <mergeCell ref="A6:B6"/>
    <mergeCell ref="A7:B7"/>
    <mergeCell ref="C1:P4"/>
    <mergeCell ref="C5:P5"/>
    <mergeCell ref="C6:P6"/>
    <mergeCell ref="C7:P7"/>
    <mergeCell ref="M16:P16"/>
    <mergeCell ref="M17:P17"/>
    <mergeCell ref="M18:P18"/>
    <mergeCell ref="F35:N35"/>
    <mergeCell ref="M26:P26"/>
    <mergeCell ref="M27:P27"/>
    <mergeCell ref="M28:P28"/>
    <mergeCell ref="M29:P29"/>
    <mergeCell ref="M30:P30"/>
    <mergeCell ref="M25:P2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31"/>
  <sheetViews>
    <sheetView tabSelected="1" view="pageBreakPreview" zoomScaleNormal="75" zoomScaleSheetLayoutView="100" zoomScalePageLayoutView="0" workbookViewId="0" topLeftCell="A1">
      <selection activeCell="C21" sqref="C21:O21"/>
    </sheetView>
  </sheetViews>
  <sheetFormatPr defaultColWidth="9.00390625" defaultRowHeight="12.75"/>
  <cols>
    <col min="1" max="1" width="3.375" style="0" customWidth="1"/>
    <col min="2" max="2" width="27.00390625" style="0" customWidth="1"/>
    <col min="3" max="3" width="19.75390625" style="0" customWidth="1"/>
    <col min="4" max="4" width="10.875" style="0" customWidth="1"/>
    <col min="5" max="5" width="10.375" style="0" customWidth="1"/>
    <col min="6" max="10" width="6.75390625" style="0" customWidth="1"/>
    <col min="12" max="12" width="6.00390625" style="0" customWidth="1"/>
    <col min="13" max="13" width="4.00390625" style="0" customWidth="1"/>
    <col min="15" max="15" width="8.875" style="0" customWidth="1"/>
    <col min="16" max="16" width="15.25390625" style="0" hidden="1" customWidth="1"/>
  </cols>
  <sheetData>
    <row r="1" spans="1:14" ht="12.75" customHeight="1">
      <c r="A1" s="252" t="s">
        <v>0</v>
      </c>
      <c r="B1" s="285"/>
      <c r="C1" s="289" t="s">
        <v>93</v>
      </c>
      <c r="D1" s="290"/>
      <c r="E1" s="290"/>
      <c r="F1" s="290"/>
      <c r="G1" s="290"/>
      <c r="H1" s="290"/>
      <c r="I1" s="290"/>
      <c r="J1" s="290"/>
      <c r="K1" s="290"/>
      <c r="L1" s="291"/>
      <c r="M1" s="1"/>
      <c r="N1" s="1"/>
    </row>
    <row r="2" spans="1:16" ht="12.75" customHeight="1">
      <c r="A2" s="254"/>
      <c r="B2" s="286"/>
      <c r="C2" s="292"/>
      <c r="D2" s="293"/>
      <c r="E2" s="293"/>
      <c r="F2" s="293"/>
      <c r="G2" s="293"/>
      <c r="H2" s="293"/>
      <c r="I2" s="293"/>
      <c r="J2" s="293"/>
      <c r="K2" s="293"/>
      <c r="L2" s="294"/>
      <c r="M2" s="1"/>
      <c r="N2" s="1"/>
      <c r="O2" s="284" t="s">
        <v>37</v>
      </c>
      <c r="P2" s="284"/>
    </row>
    <row r="3" spans="1:14" ht="12.75" customHeight="1">
      <c r="A3" s="254"/>
      <c r="B3" s="286"/>
      <c r="C3" s="292"/>
      <c r="D3" s="293"/>
      <c r="E3" s="293"/>
      <c r="F3" s="293"/>
      <c r="G3" s="293"/>
      <c r="H3" s="293"/>
      <c r="I3" s="293"/>
      <c r="J3" s="293"/>
      <c r="K3" s="293"/>
      <c r="L3" s="294"/>
      <c r="M3" s="1"/>
      <c r="N3" s="1"/>
    </row>
    <row r="4" spans="1:14" ht="12.75" customHeight="1">
      <c r="A4" s="254"/>
      <c r="B4" s="286"/>
      <c r="C4" s="295"/>
      <c r="D4" s="296"/>
      <c r="E4" s="296"/>
      <c r="F4" s="296"/>
      <c r="G4" s="296"/>
      <c r="H4" s="296"/>
      <c r="I4" s="296"/>
      <c r="J4" s="296"/>
      <c r="K4" s="296"/>
      <c r="L4" s="297"/>
      <c r="M4" s="1"/>
      <c r="N4" s="1"/>
    </row>
    <row r="5" spans="1:28" ht="19.5" customHeight="1">
      <c r="A5" s="105" t="s">
        <v>1</v>
      </c>
      <c r="B5" s="126"/>
      <c r="C5" s="255" t="s">
        <v>84</v>
      </c>
      <c r="D5" s="298"/>
      <c r="E5" s="298"/>
      <c r="F5" s="298"/>
      <c r="G5" s="298"/>
      <c r="H5" s="298"/>
      <c r="I5" s="298"/>
      <c r="J5" s="298"/>
      <c r="K5" s="298"/>
      <c r="L5" s="299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3"/>
      <c r="AB5" s="33"/>
    </row>
    <row r="6" spans="1:28" ht="19.5" customHeight="1">
      <c r="A6" s="255" t="s">
        <v>31</v>
      </c>
      <c r="B6" s="287"/>
      <c r="C6" s="300" t="s">
        <v>94</v>
      </c>
      <c r="D6" s="301"/>
      <c r="E6" s="301"/>
      <c r="F6" s="301"/>
      <c r="G6" s="301"/>
      <c r="H6" s="301"/>
      <c r="I6" s="301"/>
      <c r="J6" s="301"/>
      <c r="K6" s="301"/>
      <c r="L6" s="302"/>
      <c r="M6" s="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33"/>
      <c r="AB6" s="33"/>
    </row>
    <row r="7" spans="1:28" ht="19.5" customHeight="1">
      <c r="A7" s="257" t="s">
        <v>32</v>
      </c>
      <c r="B7" s="288"/>
      <c r="C7" s="255" t="s">
        <v>111</v>
      </c>
      <c r="D7" s="298"/>
      <c r="E7" s="298"/>
      <c r="F7" s="298"/>
      <c r="G7" s="298"/>
      <c r="H7" s="298"/>
      <c r="I7" s="298"/>
      <c r="J7" s="298"/>
      <c r="K7" s="298"/>
      <c r="L7" s="299"/>
      <c r="M7" s="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33"/>
      <c r="AB7" s="33"/>
    </row>
    <row r="8" spans="1:28" ht="19.5" customHeight="1" thickBot="1">
      <c r="A8" s="119" t="s">
        <v>2</v>
      </c>
      <c r="B8" s="127"/>
      <c r="C8" s="303" t="s">
        <v>110</v>
      </c>
      <c r="D8" s="304"/>
      <c r="E8" s="304"/>
      <c r="F8" s="304"/>
      <c r="G8" s="304"/>
      <c r="H8" s="304"/>
      <c r="I8" s="304"/>
      <c r="J8" s="304"/>
      <c r="K8" s="304"/>
      <c r="L8" s="305"/>
      <c r="M8" s="7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3"/>
      <c r="AB8" s="33"/>
    </row>
    <row r="9" spans="1:28" ht="30" customHeight="1" thickBot="1">
      <c r="A9" s="250" t="s">
        <v>21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16" s="8" customFormat="1" ht="64.5" customHeight="1" thickBot="1">
      <c r="A10" s="5" t="s">
        <v>4</v>
      </c>
      <c r="B10" s="46" t="s">
        <v>34</v>
      </c>
      <c r="C10" s="6" t="s">
        <v>30</v>
      </c>
      <c r="D10" s="42" t="s">
        <v>5</v>
      </c>
      <c r="E10" s="7" t="s">
        <v>6</v>
      </c>
      <c r="F10" s="156" t="s">
        <v>107</v>
      </c>
      <c r="G10" s="160" t="s">
        <v>104</v>
      </c>
      <c r="H10" s="156" t="s">
        <v>103</v>
      </c>
      <c r="I10" s="160" t="s">
        <v>106</v>
      </c>
      <c r="J10" s="156" t="s">
        <v>105</v>
      </c>
      <c r="K10" s="75" t="s">
        <v>25</v>
      </c>
      <c r="L10" s="76" t="s">
        <v>7</v>
      </c>
      <c r="M10" s="219" t="s">
        <v>14</v>
      </c>
      <c r="N10" s="263"/>
      <c r="O10" s="263"/>
      <c r="P10" s="264"/>
    </row>
    <row r="11" spans="1:16" s="9" customFormat="1" ht="30" customHeight="1">
      <c r="A11" s="102">
        <v>1</v>
      </c>
      <c r="B11" s="146" t="s">
        <v>90</v>
      </c>
      <c r="C11" s="143" t="s">
        <v>67</v>
      </c>
      <c r="D11" s="144">
        <v>3</v>
      </c>
      <c r="E11" s="143" t="s">
        <v>75</v>
      </c>
      <c r="F11" s="157">
        <f>IF('Сводный '!AO8&gt;4,'Сводный '!AO11,'Сводный '!AJ11)</f>
        <v>21.75</v>
      </c>
      <c r="G11" s="161">
        <f>IF('Сводный '!AO8&gt;4,'Сводный '!AP11,'Сводный '!AK11)</f>
        <v>0.75</v>
      </c>
      <c r="H11" s="157">
        <f>IF('Сводный '!AO8&gt;4,'Сводный '!AQ11,'Сводный '!AL11)</f>
        <v>0.5</v>
      </c>
      <c r="I11" s="161">
        <f>IF('Сводный '!AO8&gt;4,'Сводный '!AR11,'Сводный '!AM11)</f>
        <v>2</v>
      </c>
      <c r="J11" s="157">
        <f>IF('Сводный '!AO8&gt;4,'Сводный '!AS11,'Сводный '!AN11)</f>
        <v>1</v>
      </c>
      <c r="K11" s="141">
        <f>SUM(F11,G11,H11,I11,J11)</f>
        <v>26</v>
      </c>
      <c r="L11" s="140">
        <f>RANK(K11,K11:K18,0)</f>
        <v>5</v>
      </c>
      <c r="M11" s="461" t="s">
        <v>95</v>
      </c>
      <c r="N11" s="462"/>
      <c r="O11" s="462"/>
      <c r="P11" s="463"/>
    </row>
    <row r="12" spans="1:19" s="9" customFormat="1" ht="30" customHeight="1">
      <c r="A12" s="103">
        <f>SUM(A11,1)</f>
        <v>2</v>
      </c>
      <c r="B12" s="146" t="s">
        <v>59</v>
      </c>
      <c r="C12" s="40" t="s">
        <v>68</v>
      </c>
      <c r="D12" s="145">
        <v>3</v>
      </c>
      <c r="E12" s="40" t="s">
        <v>76</v>
      </c>
      <c r="F12" s="158">
        <f>IF('Сводный '!AO8&gt;4,'Сводный '!AO12,'Сводный '!AJ12)</f>
        <v>22.75</v>
      </c>
      <c r="G12" s="162">
        <f>IF('Сводный '!AO8&gt;4,'Сводный '!AP12,'Сводный '!AK12)</f>
        <v>1</v>
      </c>
      <c r="H12" s="158">
        <f>IF('Сводный '!AO8&gt;4,'Сводный '!AQ12,'Сводный '!AL12)</f>
        <v>3.25</v>
      </c>
      <c r="I12" s="162">
        <f>IF('Сводный '!AO8&gt;4,'Сводный '!AR12,'Сводный '!AM12)</f>
        <v>1.25</v>
      </c>
      <c r="J12" s="158">
        <f>IF('Сводный '!AO8&gt;4,'Сводный '!AS12,'Сводный '!AN12)</f>
        <v>3.5</v>
      </c>
      <c r="K12" s="142">
        <f aca="true" t="shared" si="0" ref="K12:K18">SUM(F12,G12,H12,I12,J12)</f>
        <v>31.75</v>
      </c>
      <c r="L12" s="232">
        <f>RANK(K12,K11:K18,0)</f>
        <v>2</v>
      </c>
      <c r="M12" s="464" t="s">
        <v>95</v>
      </c>
      <c r="N12" s="465"/>
      <c r="O12" s="465"/>
      <c r="P12" s="466"/>
      <c r="S12" s="43"/>
    </row>
    <row r="13" spans="1:16" s="9" customFormat="1" ht="30" customHeight="1">
      <c r="A13" s="103">
        <f aca="true" t="shared" si="1" ref="A13:A18">SUM(A12,1)</f>
        <v>3</v>
      </c>
      <c r="B13" s="146" t="s">
        <v>60</v>
      </c>
      <c r="C13" s="40" t="s">
        <v>69</v>
      </c>
      <c r="D13" s="145">
        <v>3</v>
      </c>
      <c r="E13" s="40" t="s">
        <v>77</v>
      </c>
      <c r="F13" s="158">
        <f>IF('Сводный '!AO8&gt;4,'Сводный '!AO13,'Сводный '!AJ13)</f>
        <v>22.125</v>
      </c>
      <c r="G13" s="162">
        <f>IF('Сводный '!AO8&gt;4,'Сводный '!AP13,'Сводный '!AK13)</f>
        <v>7</v>
      </c>
      <c r="H13" s="158">
        <f>IF('Сводный '!AO8&gt;4,'Сводный '!AQ13,'Сводный '!AL13)</f>
        <v>2</v>
      </c>
      <c r="I13" s="162">
        <f>IF('Сводный '!AO8&gt;4,'Сводный '!AR13,'Сводный '!AM13)</f>
        <v>1.75</v>
      </c>
      <c r="J13" s="158">
        <f>IF('Сводный '!AO8&gt;4,'Сводный '!AS13,'Сводный '!AN13)</f>
        <v>2.75</v>
      </c>
      <c r="K13" s="142">
        <f t="shared" si="0"/>
        <v>35.625</v>
      </c>
      <c r="L13" s="232">
        <f>RANK(K13,K11:K18,0)</f>
        <v>1</v>
      </c>
      <c r="M13" s="464" t="s">
        <v>95</v>
      </c>
      <c r="N13" s="465"/>
      <c r="O13" s="465"/>
      <c r="P13" s="466"/>
    </row>
    <row r="14" spans="1:16" s="9" customFormat="1" ht="30" customHeight="1">
      <c r="A14" s="103">
        <f t="shared" si="1"/>
        <v>4</v>
      </c>
      <c r="B14" s="146" t="s">
        <v>91</v>
      </c>
      <c r="C14" s="40" t="s">
        <v>70</v>
      </c>
      <c r="D14" s="145" t="s">
        <v>132</v>
      </c>
      <c r="E14" s="40" t="s">
        <v>78</v>
      </c>
      <c r="F14" s="158">
        <f>IF('Сводный '!AO8&gt;4,'Сводный '!AO14,'Сводный '!AJ14)</f>
        <v>25.5</v>
      </c>
      <c r="G14" s="162">
        <f>IF('Сводный '!AO8&gt;4,'Сводный '!AP14,'Сводный '!AK14)</f>
        <v>1.5</v>
      </c>
      <c r="H14" s="158">
        <f>IF('Сводный '!AO8&gt;4,'Сводный '!AQ14,'Сводный '!AL14)</f>
        <v>-6.5</v>
      </c>
      <c r="I14" s="162">
        <f>IF('Сводный '!AO8&gt;4,'Сводный '!AR14,'Сводный '!AM14)</f>
        <v>5.125</v>
      </c>
      <c r="J14" s="158">
        <f>IF('Сводный '!AO8&gt;4,'Сводный '!AS14,'Сводный '!AN14)</f>
        <v>2.25</v>
      </c>
      <c r="K14" s="142">
        <f t="shared" si="0"/>
        <v>27.875</v>
      </c>
      <c r="L14" s="77">
        <f>RANK(K14,K11:K18,0)</f>
        <v>4</v>
      </c>
      <c r="M14" s="470" t="s">
        <v>133</v>
      </c>
      <c r="N14" s="471"/>
      <c r="O14" s="471"/>
      <c r="P14" s="472"/>
    </row>
    <row r="15" spans="1:16" s="9" customFormat="1" ht="30" customHeight="1">
      <c r="A15" s="103">
        <f t="shared" si="1"/>
        <v>5</v>
      </c>
      <c r="B15" s="146" t="s">
        <v>62</v>
      </c>
      <c r="C15" s="40" t="s">
        <v>71</v>
      </c>
      <c r="D15" s="145" t="s">
        <v>134</v>
      </c>
      <c r="E15" s="40" t="s">
        <v>79</v>
      </c>
      <c r="F15" s="158">
        <f>IF('Сводный '!AO8&gt;4,'Сводный '!AO15,'Сводный '!AJ15)</f>
        <v>17</v>
      </c>
      <c r="G15" s="162">
        <f>IF('Сводный '!AO8&gt;4,'Сводный '!AP15,'Сводный '!AK15)</f>
        <v>0.25</v>
      </c>
      <c r="H15" s="158">
        <f>IF('Сводный '!AO8&gt;4,'Сводный '!AQ15,'Сводный '!AL15)</f>
        <v>-1.25</v>
      </c>
      <c r="I15" s="162">
        <f>IF('Сводный '!AO8&gt;4,'Сводный '!AR15,'Сводный '!AM15)</f>
        <v>0.25</v>
      </c>
      <c r="J15" s="158">
        <f>IF('Сводный '!AO8&gt;4,'Сводный '!AS15,'Сводный '!AN15)</f>
        <v>1.75</v>
      </c>
      <c r="K15" s="142">
        <f t="shared" si="0"/>
        <v>18</v>
      </c>
      <c r="L15" s="77">
        <f>RANK(K15,K11:K18,0)</f>
        <v>8</v>
      </c>
      <c r="M15" s="464" t="s">
        <v>95</v>
      </c>
      <c r="N15" s="465"/>
      <c r="O15" s="465"/>
      <c r="P15" s="466"/>
    </row>
    <row r="16" spans="1:16" s="9" customFormat="1" ht="30" customHeight="1">
      <c r="A16" s="103">
        <f t="shared" si="1"/>
        <v>6</v>
      </c>
      <c r="B16" s="146" t="s">
        <v>92</v>
      </c>
      <c r="C16" s="40" t="s">
        <v>72</v>
      </c>
      <c r="D16" s="145" t="s">
        <v>134</v>
      </c>
      <c r="E16" s="40" t="s">
        <v>80</v>
      </c>
      <c r="F16" s="158">
        <f>IF('Сводный '!AO8&gt;4,'Сводный '!AO16,'Сводный '!AJ16)</f>
        <v>16.5</v>
      </c>
      <c r="G16" s="162">
        <f>IF('Сводный '!AO8&gt;4,'Сводный '!AP16,'Сводный '!AK16)</f>
        <v>2</v>
      </c>
      <c r="H16" s="158">
        <f>IF('Сводный '!AO8&gt;4,'Сводный '!AQ16,'Сводный '!AL16)</f>
        <v>0</v>
      </c>
      <c r="I16" s="162">
        <f>IF('Сводный '!AO8&gt;4,'Сводный '!AR16,'Сводный '!AM16)</f>
        <v>0.5</v>
      </c>
      <c r="J16" s="158">
        <f>IF('Сводный '!AO8&gt;4,'Сводный '!AS16,'Сводный '!AN16)</f>
        <v>1.875</v>
      </c>
      <c r="K16" s="142">
        <f t="shared" si="0"/>
        <v>20.875</v>
      </c>
      <c r="L16" s="77">
        <f>RANK(K16,K11:K18,0)</f>
        <v>7</v>
      </c>
      <c r="M16" s="464" t="s">
        <v>95</v>
      </c>
      <c r="N16" s="465"/>
      <c r="O16" s="465"/>
      <c r="P16" s="466"/>
    </row>
    <row r="17" spans="1:16" s="9" customFormat="1" ht="30" customHeight="1">
      <c r="A17" s="103">
        <f t="shared" si="1"/>
        <v>7</v>
      </c>
      <c r="B17" s="146" t="s">
        <v>64</v>
      </c>
      <c r="C17" s="40" t="s">
        <v>71</v>
      </c>
      <c r="D17" s="145">
        <v>3</v>
      </c>
      <c r="E17" s="40" t="s">
        <v>81</v>
      </c>
      <c r="F17" s="158">
        <f>IF('Сводный '!AO8&gt;4,'Сводный '!AO17,'Сводный '!AJ17)</f>
        <v>21.5</v>
      </c>
      <c r="G17" s="162">
        <f>IF('Сводный '!AO8&gt;4,'Сводный '!AP17,'Сводный '!AK17)</f>
        <v>1.25</v>
      </c>
      <c r="H17" s="158">
        <f>IF('Сводный '!AO8&gt;4,'Сводный '!AQ17,'Сводный '!AL17)</f>
        <v>2</v>
      </c>
      <c r="I17" s="162">
        <f>IF('Сводный '!AO8&gt;4,'Сводный '!AR17,'Сводный '!AM17)</f>
        <v>2</v>
      </c>
      <c r="J17" s="158">
        <f>IF('Сводный '!AO8&gt;4,'Сводный '!AS17,'Сводный '!AN17)</f>
        <v>2</v>
      </c>
      <c r="K17" s="142">
        <f t="shared" si="0"/>
        <v>28.75</v>
      </c>
      <c r="L17" s="237">
        <f>RANK(K17,K11:K18,0)</f>
        <v>3</v>
      </c>
      <c r="M17" s="464" t="s">
        <v>95</v>
      </c>
      <c r="N17" s="465"/>
      <c r="O17" s="465"/>
      <c r="P17" s="466"/>
    </row>
    <row r="18" spans="1:16" s="9" customFormat="1" ht="30" customHeight="1" thickBot="1">
      <c r="A18" s="104">
        <f t="shared" si="1"/>
        <v>8</v>
      </c>
      <c r="B18" s="147" t="s">
        <v>65</v>
      </c>
      <c r="C18" s="41" t="s">
        <v>73</v>
      </c>
      <c r="D18" s="473" t="s">
        <v>134</v>
      </c>
      <c r="E18" s="41" t="s">
        <v>79</v>
      </c>
      <c r="F18" s="159">
        <f>IF('Сводный '!AO8&gt;4,'Сводный '!AO18,'Сводный '!AJ18)</f>
        <v>19.5</v>
      </c>
      <c r="G18" s="163">
        <f>IF('Сводный '!AO8&gt;4,'Сводный '!AP18,'Сводный '!AK18)</f>
        <v>1.25</v>
      </c>
      <c r="H18" s="159">
        <f>IF('Сводный '!AO8&gt;4,'Сводный '!AQ18,'Сводный '!AL18)</f>
        <v>-0.25</v>
      </c>
      <c r="I18" s="163">
        <f>IF('Сводный '!AO8&gt;4,'Сводный '!AR18,'Сводный '!AM18)</f>
        <v>2.5</v>
      </c>
      <c r="J18" s="159">
        <f>IF('Сводный '!AO8&gt;4,'Сводный '!AS18,'Сводный '!AN18)</f>
        <v>2.25</v>
      </c>
      <c r="K18" s="154">
        <f t="shared" si="0"/>
        <v>25.25</v>
      </c>
      <c r="L18" s="78">
        <f>RANK(K18,K11:K18,0)</f>
        <v>6</v>
      </c>
      <c r="M18" s="467" t="s">
        <v>95</v>
      </c>
      <c r="N18" s="468"/>
      <c r="O18" s="468"/>
      <c r="P18" s="469"/>
    </row>
    <row r="19" spans="1:16" s="9" customFormat="1" ht="15" customHeight="1" thickBot="1">
      <c r="A19" s="270" t="s">
        <v>118</v>
      </c>
      <c r="B19" s="271"/>
      <c r="C19" s="278" t="s">
        <v>112</v>
      </c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80"/>
      <c r="P19" s="153"/>
    </row>
    <row r="20" spans="1:16" s="9" customFormat="1" ht="15" customHeight="1">
      <c r="A20" s="272"/>
      <c r="B20" s="273"/>
      <c r="C20" s="267" t="s">
        <v>113</v>
      </c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7"/>
      <c r="P20" s="155"/>
    </row>
    <row r="21" spans="1:16" s="9" customFormat="1" ht="15" customHeight="1">
      <c r="A21" s="272"/>
      <c r="B21" s="273"/>
      <c r="C21" s="267" t="s">
        <v>114</v>
      </c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  <c r="P21" s="153"/>
    </row>
    <row r="22" spans="1:16" s="9" customFormat="1" ht="15" customHeight="1">
      <c r="A22" s="272"/>
      <c r="B22" s="273"/>
      <c r="C22" s="267" t="s">
        <v>115</v>
      </c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7"/>
      <c r="P22" s="153"/>
    </row>
    <row r="23" spans="1:16" s="9" customFormat="1" ht="15" customHeight="1">
      <c r="A23" s="272"/>
      <c r="B23" s="273"/>
      <c r="C23" s="267" t="s">
        <v>116</v>
      </c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9"/>
      <c r="P23" s="153"/>
    </row>
    <row r="24" spans="1:16" s="9" customFormat="1" ht="15" customHeight="1" thickBot="1">
      <c r="A24" s="274"/>
      <c r="B24" s="275"/>
      <c r="C24" s="281" t="s">
        <v>117</v>
      </c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3"/>
      <c r="P24" s="153"/>
    </row>
    <row r="25" spans="1:15" ht="36" customHeight="1">
      <c r="A25" s="10"/>
      <c r="B25" s="16"/>
      <c r="C25" s="1"/>
      <c r="D25" s="59"/>
      <c r="E25" s="59"/>
      <c r="F25" s="59"/>
      <c r="G25" s="59"/>
      <c r="H25" s="59"/>
      <c r="I25" s="59"/>
      <c r="J25" s="59"/>
      <c r="K25" s="59"/>
      <c r="L25" s="59"/>
      <c r="M25" s="33"/>
      <c r="N25" s="33"/>
      <c r="O25" s="33"/>
    </row>
    <row r="26" spans="1:15" ht="28.5" customHeight="1">
      <c r="A26" s="216" t="s">
        <v>119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2:25" s="15" customFormat="1" ht="21" customHeight="1">
      <c r="B27" s="74"/>
      <c r="C27" s="17"/>
      <c r="D27" s="59"/>
      <c r="E27" s="59"/>
      <c r="F27" s="59"/>
      <c r="G27" s="59"/>
      <c r="H27" s="59"/>
      <c r="I27" s="59"/>
      <c r="J27" s="59"/>
      <c r="K27" s="59"/>
      <c r="L27" s="59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30" s="15" customFormat="1" ht="21.75" customHeight="1">
      <c r="A28" s="218" t="s">
        <v>120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25" s="15" customFormat="1" ht="23.25" customHeight="1">
      <c r="B29" s="16"/>
      <c r="C29" s="17"/>
      <c r="D29" s="59"/>
      <c r="E29" s="59"/>
      <c r="F29" s="59"/>
      <c r="G29" s="59"/>
      <c r="H29" s="59"/>
      <c r="I29" s="59"/>
      <c r="J29" s="59"/>
      <c r="K29" s="59"/>
      <c r="L29" s="59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1" spans="15:25" s="15" customFormat="1" ht="33" customHeight="1"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</sheetData>
  <sheetProtection/>
  <mergeCells count="28">
    <mergeCell ref="M15:P15"/>
    <mergeCell ref="M16:P16"/>
    <mergeCell ref="M17:P17"/>
    <mergeCell ref="M18:P18"/>
    <mergeCell ref="C8:L8"/>
    <mergeCell ref="M13:P13"/>
    <mergeCell ref="M14:P14"/>
    <mergeCell ref="A9:O9"/>
    <mergeCell ref="M10:P10"/>
    <mergeCell ref="M11:P11"/>
    <mergeCell ref="M12:P12"/>
    <mergeCell ref="O2:P2"/>
    <mergeCell ref="A1:B4"/>
    <mergeCell ref="A6:B6"/>
    <mergeCell ref="A7:B7"/>
    <mergeCell ref="C1:L4"/>
    <mergeCell ref="C5:L5"/>
    <mergeCell ref="C6:L6"/>
    <mergeCell ref="C7:L7"/>
    <mergeCell ref="A26:O26"/>
    <mergeCell ref="A28:O28"/>
    <mergeCell ref="C23:O23"/>
    <mergeCell ref="A19:B24"/>
    <mergeCell ref="C20:O20"/>
    <mergeCell ref="C21:O21"/>
    <mergeCell ref="C19:O19"/>
    <mergeCell ref="C22:O22"/>
    <mergeCell ref="C24:O2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BR30"/>
  <sheetViews>
    <sheetView view="pageBreakPreview" zoomScale="75" zoomScaleSheetLayoutView="75" zoomScalePageLayoutView="0" workbookViewId="0" topLeftCell="A4">
      <selection activeCell="E15" sqref="E15:E18"/>
    </sheetView>
  </sheetViews>
  <sheetFormatPr defaultColWidth="9.00390625" defaultRowHeight="12.75"/>
  <cols>
    <col min="1" max="1" width="3.375" style="0" customWidth="1"/>
    <col min="2" max="2" width="18.375" style="0" customWidth="1"/>
    <col min="3" max="3" width="15.125" style="0" customWidth="1"/>
    <col min="4" max="4" width="7.375" style="0" customWidth="1"/>
    <col min="5" max="5" width="7.625" style="0" customWidth="1"/>
    <col min="6" max="11" width="3.25390625" style="0" customWidth="1"/>
    <col min="12" max="12" width="4.00390625" style="0" customWidth="1"/>
    <col min="13" max="45" width="3.25390625" style="0" customWidth="1"/>
    <col min="46" max="70" width="3.625" style="0" customWidth="1"/>
  </cols>
  <sheetData>
    <row r="1" spans="1:29" ht="19.5" customHeight="1">
      <c r="A1" s="252" t="s">
        <v>0</v>
      </c>
      <c r="B1" s="253"/>
      <c r="C1" s="253"/>
      <c r="D1" s="331" t="s">
        <v>93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3"/>
      <c r="AB1" s="1"/>
      <c r="AC1" s="17"/>
    </row>
    <row r="2" spans="1:32" ht="19.5" customHeight="1">
      <c r="A2" s="254"/>
      <c r="B2" s="239"/>
      <c r="C2" s="239"/>
      <c r="D2" s="334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6"/>
      <c r="AB2" s="1"/>
      <c r="AC2" s="217" t="s">
        <v>36</v>
      </c>
      <c r="AD2" s="217"/>
      <c r="AE2" s="217"/>
      <c r="AF2" s="35"/>
    </row>
    <row r="3" spans="1:29" ht="19.5" customHeight="1">
      <c r="A3" s="254"/>
      <c r="B3" s="239"/>
      <c r="C3" s="239"/>
      <c r="D3" s="337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9"/>
      <c r="AB3" s="1"/>
      <c r="AC3" s="17"/>
    </row>
    <row r="4" spans="1:29" ht="19.5" customHeight="1">
      <c r="A4" s="257" t="s">
        <v>1</v>
      </c>
      <c r="B4" s="234"/>
      <c r="C4" s="234"/>
      <c r="D4" s="340" t="s">
        <v>84</v>
      </c>
      <c r="E4" s="340"/>
      <c r="F4" s="340"/>
      <c r="G4" s="340"/>
      <c r="H4" s="340"/>
      <c r="I4" s="340"/>
      <c r="J4" s="340"/>
      <c r="K4" s="340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2"/>
      <c r="AB4" s="1"/>
      <c r="AC4" s="17"/>
    </row>
    <row r="5" spans="1:29" ht="19.5" customHeight="1">
      <c r="A5" s="257" t="s">
        <v>31</v>
      </c>
      <c r="B5" s="234"/>
      <c r="C5" s="234"/>
      <c r="D5" s="343" t="s">
        <v>94</v>
      </c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5"/>
      <c r="AB5" s="1"/>
      <c r="AC5" s="17"/>
    </row>
    <row r="6" spans="1:29" ht="19.5" customHeight="1">
      <c r="A6" s="257" t="s">
        <v>32</v>
      </c>
      <c r="B6" s="234"/>
      <c r="C6" s="234"/>
      <c r="D6" s="346" t="s">
        <v>86</v>
      </c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8"/>
      <c r="AB6" s="1"/>
      <c r="AC6" s="17"/>
    </row>
    <row r="7" spans="1:57" ht="19.5" customHeight="1" thickBot="1">
      <c r="A7" s="349" t="s">
        <v>2</v>
      </c>
      <c r="B7" s="350"/>
      <c r="C7" s="350"/>
      <c r="D7" s="362" t="s">
        <v>35</v>
      </c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63"/>
      <c r="AY7" s="328" t="s">
        <v>55</v>
      </c>
      <c r="AZ7" s="328"/>
      <c r="BA7" s="84">
        <f>SUM(AO8,-2)</f>
        <v>4</v>
      </c>
      <c r="BB7" s="84"/>
      <c r="BC7" s="84"/>
      <c r="BD7" s="84"/>
      <c r="BE7" s="84"/>
    </row>
    <row r="8" spans="1:41" ht="18.75" thickBot="1">
      <c r="A8" s="355" t="s">
        <v>15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29" t="s">
        <v>50</v>
      </c>
      <c r="AI8" s="330"/>
      <c r="AJ8" s="330"/>
      <c r="AK8" s="330"/>
      <c r="AL8" s="330"/>
      <c r="AM8" s="330"/>
      <c r="AN8" s="97" t="s">
        <v>51</v>
      </c>
      <c r="AO8" s="98">
        <v>6</v>
      </c>
    </row>
    <row r="9" spans="1:60" ht="60" customHeight="1" thickBot="1">
      <c r="A9" s="356" t="s">
        <v>4</v>
      </c>
      <c r="B9" s="351" t="s">
        <v>34</v>
      </c>
      <c r="C9" s="360" t="s">
        <v>30</v>
      </c>
      <c r="D9" s="358" t="s">
        <v>38</v>
      </c>
      <c r="E9" s="353" t="s">
        <v>12</v>
      </c>
      <c r="F9" s="325" t="s">
        <v>123</v>
      </c>
      <c r="G9" s="326"/>
      <c r="H9" s="326"/>
      <c r="I9" s="326"/>
      <c r="J9" s="327"/>
      <c r="K9" s="325" t="s">
        <v>124</v>
      </c>
      <c r="L9" s="326"/>
      <c r="M9" s="326"/>
      <c r="N9" s="326"/>
      <c r="O9" s="327"/>
      <c r="P9" s="325" t="s">
        <v>125</v>
      </c>
      <c r="Q9" s="326"/>
      <c r="R9" s="326"/>
      <c r="S9" s="326"/>
      <c r="T9" s="327"/>
      <c r="U9" s="325" t="s">
        <v>126</v>
      </c>
      <c r="V9" s="326"/>
      <c r="W9" s="326"/>
      <c r="X9" s="326"/>
      <c r="Y9" s="327"/>
      <c r="Z9" s="325" t="s">
        <v>127</v>
      </c>
      <c r="AA9" s="326"/>
      <c r="AB9" s="326"/>
      <c r="AC9" s="326"/>
      <c r="AD9" s="327"/>
      <c r="AE9" s="325" t="s">
        <v>128</v>
      </c>
      <c r="AF9" s="326"/>
      <c r="AG9" s="326"/>
      <c r="AH9" s="326"/>
      <c r="AI9" s="327"/>
      <c r="AJ9" s="322" t="s">
        <v>48</v>
      </c>
      <c r="AK9" s="323"/>
      <c r="AL9" s="323"/>
      <c r="AM9" s="323"/>
      <c r="AN9" s="324"/>
      <c r="AO9" s="322" t="s">
        <v>49</v>
      </c>
      <c r="AP9" s="323"/>
      <c r="AQ9" s="323"/>
      <c r="AR9" s="323"/>
      <c r="AS9" s="324"/>
      <c r="AT9" s="320" t="s">
        <v>52</v>
      </c>
      <c r="AU9" s="320"/>
      <c r="AV9" s="320"/>
      <c r="AW9" s="320"/>
      <c r="AX9" s="321"/>
      <c r="AY9" s="319" t="s">
        <v>53</v>
      </c>
      <c r="AZ9" s="320"/>
      <c r="BA9" s="320"/>
      <c r="BB9" s="320"/>
      <c r="BC9" s="321"/>
      <c r="BD9" s="319" t="s">
        <v>54</v>
      </c>
      <c r="BE9" s="320"/>
      <c r="BF9" s="320"/>
      <c r="BG9" s="320"/>
      <c r="BH9" s="321"/>
    </row>
    <row r="10" spans="1:60" ht="13.5" thickBot="1">
      <c r="A10" s="357"/>
      <c r="B10" s="352"/>
      <c r="C10" s="361"/>
      <c r="D10" s="359"/>
      <c r="E10" s="354"/>
      <c r="F10" s="168" t="s">
        <v>16</v>
      </c>
      <c r="G10" s="169" t="s">
        <v>17</v>
      </c>
      <c r="H10" s="169" t="s">
        <v>18</v>
      </c>
      <c r="I10" s="169" t="s">
        <v>19</v>
      </c>
      <c r="J10" s="170" t="s">
        <v>20</v>
      </c>
      <c r="K10" s="168" t="s">
        <v>16</v>
      </c>
      <c r="L10" s="171" t="s">
        <v>17</v>
      </c>
      <c r="M10" s="169" t="s">
        <v>18</v>
      </c>
      <c r="N10" s="169" t="s">
        <v>19</v>
      </c>
      <c r="O10" s="170" t="s">
        <v>20</v>
      </c>
      <c r="P10" s="168" t="s">
        <v>16</v>
      </c>
      <c r="Q10" s="171" t="s">
        <v>17</v>
      </c>
      <c r="R10" s="169" t="s">
        <v>18</v>
      </c>
      <c r="S10" s="169" t="s">
        <v>19</v>
      </c>
      <c r="T10" s="170" t="s">
        <v>20</v>
      </c>
      <c r="U10" s="168" t="s">
        <v>16</v>
      </c>
      <c r="V10" s="171" t="s">
        <v>17</v>
      </c>
      <c r="W10" s="169" t="s">
        <v>18</v>
      </c>
      <c r="X10" s="169" t="s">
        <v>19</v>
      </c>
      <c r="Y10" s="170" t="s">
        <v>20</v>
      </c>
      <c r="Z10" s="168" t="s">
        <v>16</v>
      </c>
      <c r="AA10" s="171" t="s">
        <v>17</v>
      </c>
      <c r="AB10" s="169" t="s">
        <v>18</v>
      </c>
      <c r="AC10" s="169" t="s">
        <v>19</v>
      </c>
      <c r="AD10" s="170" t="s">
        <v>20</v>
      </c>
      <c r="AE10" s="168" t="s">
        <v>16</v>
      </c>
      <c r="AF10" s="171" t="s">
        <v>17</v>
      </c>
      <c r="AG10" s="169" t="s">
        <v>18</v>
      </c>
      <c r="AH10" s="169" t="s">
        <v>19</v>
      </c>
      <c r="AI10" s="170" t="s">
        <v>20</v>
      </c>
      <c r="AJ10" s="168" t="s">
        <v>16</v>
      </c>
      <c r="AK10" s="171" t="s">
        <v>17</v>
      </c>
      <c r="AL10" s="169" t="s">
        <v>18</v>
      </c>
      <c r="AM10" s="169" t="s">
        <v>19</v>
      </c>
      <c r="AN10" s="170" t="s">
        <v>20</v>
      </c>
      <c r="AO10" s="168" t="s">
        <v>16</v>
      </c>
      <c r="AP10" s="171" t="s">
        <v>17</v>
      </c>
      <c r="AQ10" s="169" t="s">
        <v>18</v>
      </c>
      <c r="AR10" s="169" t="s">
        <v>19</v>
      </c>
      <c r="AS10" s="170" t="s">
        <v>20</v>
      </c>
      <c r="AT10" s="85" t="s">
        <v>16</v>
      </c>
      <c r="AU10" s="86" t="s">
        <v>17</v>
      </c>
      <c r="AV10" s="87" t="s">
        <v>18</v>
      </c>
      <c r="AW10" s="87" t="s">
        <v>19</v>
      </c>
      <c r="AX10" s="88" t="s">
        <v>20</v>
      </c>
      <c r="AY10" s="89" t="s">
        <v>16</v>
      </c>
      <c r="AZ10" s="86" t="s">
        <v>17</v>
      </c>
      <c r="BA10" s="87" t="s">
        <v>18</v>
      </c>
      <c r="BB10" s="87" t="s">
        <v>19</v>
      </c>
      <c r="BC10" s="88" t="s">
        <v>20</v>
      </c>
      <c r="BD10" s="89" t="s">
        <v>16</v>
      </c>
      <c r="BE10" s="86" t="s">
        <v>17</v>
      </c>
      <c r="BF10" s="87" t="s">
        <v>18</v>
      </c>
      <c r="BG10" s="87" t="s">
        <v>19</v>
      </c>
      <c r="BH10" s="88" t="s">
        <v>20</v>
      </c>
    </row>
    <row r="11" spans="1:60" ht="34.5" customHeight="1">
      <c r="A11" s="102">
        <v>1</v>
      </c>
      <c r="B11" s="173" t="s">
        <v>58</v>
      </c>
      <c r="C11" s="143" t="s">
        <v>67</v>
      </c>
      <c r="D11" s="143">
        <v>3</v>
      </c>
      <c r="E11" s="143">
        <v>3</v>
      </c>
      <c r="F11" s="166">
        <f>Судья1!G12</f>
        <v>21</v>
      </c>
      <c r="G11" s="132">
        <f>Судья1!H12</f>
        <v>6</v>
      </c>
      <c r="H11" s="132">
        <f>Судья1!I12</f>
        <v>0</v>
      </c>
      <c r="I11" s="132">
        <f>Судья1!J12</f>
        <v>0</v>
      </c>
      <c r="J11" s="167">
        <f>Судья1!K12</f>
        <v>0</v>
      </c>
      <c r="K11" s="166">
        <f>Судья2!G12</f>
        <v>21</v>
      </c>
      <c r="L11" s="132">
        <f>Судья2!H12</f>
        <v>2</v>
      </c>
      <c r="M11" s="132">
        <f>Судья2!I12</f>
        <v>4</v>
      </c>
      <c r="N11" s="132">
        <f>Судья2!J12</f>
        <v>3</v>
      </c>
      <c r="O11" s="167">
        <f>Судья2!K12</f>
        <v>0</v>
      </c>
      <c r="P11" s="166">
        <f>Судья3!G12</f>
        <v>17</v>
      </c>
      <c r="Q11" s="132">
        <f>Судья3!H12</f>
        <v>0</v>
      </c>
      <c r="R11" s="132">
        <f>Судья3!I12</f>
        <v>0</v>
      </c>
      <c r="S11" s="132">
        <f>Судья3!J12</f>
        <v>0</v>
      </c>
      <c r="T11" s="167">
        <f>Судья3!K12</f>
        <v>1</v>
      </c>
      <c r="U11" s="130">
        <f>Судья4!G12</f>
        <v>25</v>
      </c>
      <c r="V11" s="115">
        <f>Судья4!H12</f>
        <v>1</v>
      </c>
      <c r="W11" s="115">
        <f>Судья4!I12</f>
        <v>2</v>
      </c>
      <c r="X11" s="115">
        <f>Судья4!J12</f>
        <v>1</v>
      </c>
      <c r="Y11" s="116">
        <f>Судья4!K12</f>
        <v>1</v>
      </c>
      <c r="Z11" s="131">
        <f>Судья5!G12</f>
        <v>20</v>
      </c>
      <c r="AA11" s="132">
        <f>Судья5!H12</f>
        <v>0</v>
      </c>
      <c r="AB11" s="132">
        <f>Судья5!I12</f>
        <v>0</v>
      </c>
      <c r="AC11" s="132">
        <f>Судья5!J12</f>
        <v>4</v>
      </c>
      <c r="AD11" s="133">
        <f>Судья5!K12</f>
        <v>2</v>
      </c>
      <c r="AE11" s="134">
        <f>Судья6!G12</f>
        <v>30</v>
      </c>
      <c r="AF11" s="132">
        <f>Судья6!H12</f>
        <v>0</v>
      </c>
      <c r="AG11" s="132">
        <f>Судья6!I12</f>
        <v>-2</v>
      </c>
      <c r="AH11" s="132">
        <f>Судья6!J12</f>
        <v>6</v>
      </c>
      <c r="AI11" s="133">
        <f>Судья6!K12</f>
        <v>3</v>
      </c>
      <c r="AJ11" s="136">
        <f>AVERAGE(F11,K11,P11,U11,Z11,AE11)</f>
        <v>22.333333333333332</v>
      </c>
      <c r="AK11" s="120">
        <f>AVERAGE(G11,L11,Q11,V11,AA11,AF11)</f>
        <v>1.5</v>
      </c>
      <c r="AL11" s="120">
        <f>AVERAGE(H11,M11,R11,W11,AB11,AG11)</f>
        <v>0.6666666666666666</v>
      </c>
      <c r="AM11" s="120">
        <f>AVERAGE(I11,N11,S11,X11,AC11,AH11)</f>
        <v>2.3333333333333335</v>
      </c>
      <c r="AN11" s="121">
        <f>AVERAGE(J11,O11,T11,Y11,AD11,AI11)</f>
        <v>1.1666666666666667</v>
      </c>
      <c r="AO11" s="135">
        <f>BD11/BA7</f>
        <v>21.75</v>
      </c>
      <c r="AP11" s="120">
        <f>BE11/BA7</f>
        <v>0.75</v>
      </c>
      <c r="AQ11" s="120">
        <f>BF11/BA7</f>
        <v>0.5</v>
      </c>
      <c r="AR11" s="120">
        <f>BG11/BA7</f>
        <v>2</v>
      </c>
      <c r="AS11" s="121">
        <f>BH11/BA7</f>
        <v>1</v>
      </c>
      <c r="AT11" s="95">
        <f aca="true" t="shared" si="0" ref="AT11:AT18">MIN(F11,K11,P11,U11,Z11,AE11)</f>
        <v>17</v>
      </c>
      <c r="AU11" s="95">
        <f aca="true" t="shared" si="1" ref="AU11:AU18">MIN(G11,L11,Q11,V11,AA11,AF11)</f>
        <v>0</v>
      </c>
      <c r="AV11" s="95">
        <f aca="true" t="shared" si="2" ref="AV11:AV18">MIN(H11,M11,R11,W11,AB11,AG11)</f>
        <v>-2</v>
      </c>
      <c r="AW11" s="95">
        <f aca="true" t="shared" si="3" ref="AW11:AW18">MIN(I11,N11,S11,X11,AC11,AH11)</f>
        <v>0</v>
      </c>
      <c r="AX11" s="96">
        <f aca="true" t="shared" si="4" ref="AX11:AX18">MIN(J11,O11,T11,Y11,AD11,AI11)</f>
        <v>0</v>
      </c>
      <c r="AY11" s="94">
        <f aca="true" t="shared" si="5" ref="AY11:AY18">MAX(F11,K11,P11,U11,Z11,AE11)</f>
        <v>30</v>
      </c>
      <c r="AZ11" s="95">
        <f aca="true" t="shared" si="6" ref="AZ11:AZ18">MAX(G11,L11,Q11,V11,AA11,AF11)</f>
        <v>6</v>
      </c>
      <c r="BA11" s="95">
        <f aca="true" t="shared" si="7" ref="BA11:BA18">MAX(H11,M11,R11,W11,AB11,AG11)</f>
        <v>4</v>
      </c>
      <c r="BB11" s="95">
        <f aca="true" t="shared" si="8" ref="BB11:BB18">MAX(I11,N11,S11,X11,AC11,AH11)</f>
        <v>6</v>
      </c>
      <c r="BC11" s="96">
        <f aca="true" t="shared" si="9" ref="BC11:BC18">MAX(J11,O11,T11,Y11,AD11,AI11)</f>
        <v>3</v>
      </c>
      <c r="BD11" s="91">
        <f aca="true" t="shared" si="10" ref="BD11:BD18">SUM(F11,K11,P11,U11,Z11,AE11,-AT11,-AY11)</f>
        <v>87</v>
      </c>
      <c r="BE11" s="92">
        <f aca="true" t="shared" si="11" ref="BE11:BE18">SUM(G11,L11,Q11,V11,AA11,AF11,-AU11,-AZ11)</f>
        <v>3</v>
      </c>
      <c r="BF11" s="92">
        <f aca="true" t="shared" si="12" ref="BF11:BF18">SUM(H11,M11,R11,W11,AB11,AG11,-AV11,-BA11)</f>
        <v>2</v>
      </c>
      <c r="BG11" s="92">
        <f aca="true" t="shared" si="13" ref="BG11:BG18">SUM(I11,N11,S11,X11,AC11,AH11,-AW11,-BB11)</f>
        <v>8</v>
      </c>
      <c r="BH11" s="93">
        <f aca="true" t="shared" si="14" ref="BH11:BH18">SUM(J11,O11,T11,Y11,AD11,AI11,-AX11,-BC11)</f>
        <v>4</v>
      </c>
    </row>
    <row r="12" spans="1:60" ht="34.5" customHeight="1">
      <c r="A12" s="103">
        <f>SUM(A11,1)</f>
        <v>2</v>
      </c>
      <c r="B12" s="174" t="s">
        <v>59</v>
      </c>
      <c r="C12" s="40" t="s">
        <v>68</v>
      </c>
      <c r="D12" s="40">
        <v>3</v>
      </c>
      <c r="E12" s="40">
        <v>3</v>
      </c>
      <c r="F12" s="37">
        <f>Судья1!G13</f>
        <v>24</v>
      </c>
      <c r="G12" s="36">
        <f>Судья1!H13</f>
        <v>6</v>
      </c>
      <c r="H12" s="36">
        <f>Судья1!I13</f>
        <v>1</v>
      </c>
      <c r="I12" s="36">
        <f>Судья1!J13</f>
        <v>1</v>
      </c>
      <c r="J12" s="38">
        <f>Судья1!K13</f>
        <v>5</v>
      </c>
      <c r="K12" s="37">
        <f>Судья2!G13</f>
        <v>20</v>
      </c>
      <c r="L12" s="36">
        <f>Судья2!H13</f>
        <v>0</v>
      </c>
      <c r="M12" s="36">
        <f>Судья2!I13</f>
        <v>4</v>
      </c>
      <c r="N12" s="36">
        <f>Судья2!J13</f>
        <v>1</v>
      </c>
      <c r="O12" s="38">
        <f>Судья2!K13</f>
        <v>2</v>
      </c>
      <c r="P12" s="37">
        <f>Судья3!G13</f>
        <v>16</v>
      </c>
      <c r="Q12" s="36">
        <f>Судья3!H13</f>
        <v>1</v>
      </c>
      <c r="R12" s="36">
        <f>Судья3!I13</f>
        <v>-4</v>
      </c>
      <c r="S12" s="36">
        <f>Судья3!J13</f>
        <v>0</v>
      </c>
      <c r="T12" s="38">
        <f>Судья3!K13</f>
        <v>1</v>
      </c>
      <c r="U12" s="117">
        <f>Судья4!G13</f>
        <v>27</v>
      </c>
      <c r="V12" s="114">
        <f>Судья4!H13</f>
        <v>3</v>
      </c>
      <c r="W12" s="114">
        <f>Судья4!I13</f>
        <v>4</v>
      </c>
      <c r="X12" s="114">
        <f>Судья4!J13</f>
        <v>2</v>
      </c>
      <c r="Y12" s="118">
        <f>Судья4!K13</f>
        <v>4</v>
      </c>
      <c r="Z12" s="112">
        <f>Судья5!G13</f>
        <v>23</v>
      </c>
      <c r="AA12" s="36">
        <f>Судья5!H13</f>
        <v>0</v>
      </c>
      <c r="AB12" s="36">
        <f>Судья5!I13</f>
        <v>4</v>
      </c>
      <c r="AC12" s="36">
        <f>Судья5!J13</f>
        <v>5</v>
      </c>
      <c r="AD12" s="112">
        <f>Судья5!K13</f>
        <v>4</v>
      </c>
      <c r="AE12" s="90">
        <f>Судья6!G13</f>
        <v>24</v>
      </c>
      <c r="AF12" s="36">
        <f>Судья6!H13</f>
        <v>0</v>
      </c>
      <c r="AG12" s="36">
        <f>Судья6!I13</f>
        <v>5</v>
      </c>
      <c r="AH12" s="36">
        <f>Судья6!J13</f>
        <v>1</v>
      </c>
      <c r="AI12" s="112">
        <f>Судья6!K13</f>
        <v>4</v>
      </c>
      <c r="AJ12" s="138">
        <f aca="true" t="shared" si="15" ref="AJ12:AJ18">AVERAGE(F12,K12,P12,U12,Z12,AE12)</f>
        <v>22.333333333333332</v>
      </c>
      <c r="AK12" s="122">
        <f aca="true" t="shared" si="16" ref="AK12:AK18">AVERAGE(G12,L12,Q12,V12,AA12,AF12)</f>
        <v>1.6666666666666667</v>
      </c>
      <c r="AL12" s="122">
        <f aca="true" t="shared" si="17" ref="AL12:AL18">AVERAGE(H12,M12,R12,W12,AB12,AG12)</f>
        <v>2.3333333333333335</v>
      </c>
      <c r="AM12" s="122">
        <f aca="true" t="shared" si="18" ref="AM12:AM18">AVERAGE(I12,N12,S12,X12,AC12,AH12)</f>
        <v>1.6666666666666667</v>
      </c>
      <c r="AN12" s="123">
        <f aca="true" t="shared" si="19" ref="AN12:AN18">AVERAGE(J12,O12,T12,Y12,AD12,AI12)</f>
        <v>3.3333333333333335</v>
      </c>
      <c r="AO12" s="137">
        <f>BD12/BA7</f>
        <v>22.75</v>
      </c>
      <c r="AP12" s="122">
        <f>BE12/BA7</f>
        <v>1</v>
      </c>
      <c r="AQ12" s="122">
        <f>BF12/BA7</f>
        <v>3.25</v>
      </c>
      <c r="AR12" s="122">
        <f>BG12/BA7</f>
        <v>1.25</v>
      </c>
      <c r="AS12" s="123">
        <f>BH12/BA7</f>
        <v>3.5</v>
      </c>
      <c r="AT12" s="95">
        <f t="shared" si="0"/>
        <v>16</v>
      </c>
      <c r="AU12" s="95">
        <f t="shared" si="1"/>
        <v>0</v>
      </c>
      <c r="AV12" s="95">
        <f t="shared" si="2"/>
        <v>-4</v>
      </c>
      <c r="AW12" s="95">
        <f t="shared" si="3"/>
        <v>0</v>
      </c>
      <c r="AX12" s="96">
        <f t="shared" si="4"/>
        <v>1</v>
      </c>
      <c r="AY12" s="94">
        <f t="shared" si="5"/>
        <v>27</v>
      </c>
      <c r="AZ12" s="95">
        <f t="shared" si="6"/>
        <v>6</v>
      </c>
      <c r="BA12" s="95">
        <f t="shared" si="7"/>
        <v>5</v>
      </c>
      <c r="BB12" s="95">
        <f t="shared" si="8"/>
        <v>5</v>
      </c>
      <c r="BC12" s="96">
        <f t="shared" si="9"/>
        <v>5</v>
      </c>
      <c r="BD12" s="91">
        <f t="shared" si="10"/>
        <v>91</v>
      </c>
      <c r="BE12" s="92">
        <f t="shared" si="11"/>
        <v>4</v>
      </c>
      <c r="BF12" s="92">
        <f t="shared" si="12"/>
        <v>13</v>
      </c>
      <c r="BG12" s="92">
        <f t="shared" si="13"/>
        <v>5</v>
      </c>
      <c r="BH12" s="93">
        <f t="shared" si="14"/>
        <v>14</v>
      </c>
    </row>
    <row r="13" spans="1:60" ht="34.5" customHeight="1">
      <c r="A13" s="103">
        <f aca="true" t="shared" si="20" ref="A13:A18">SUM(A12,1)</f>
        <v>3</v>
      </c>
      <c r="B13" s="174" t="s">
        <v>60</v>
      </c>
      <c r="C13" s="40" t="s">
        <v>69</v>
      </c>
      <c r="D13" s="40">
        <v>3</v>
      </c>
      <c r="E13" s="40">
        <v>3</v>
      </c>
      <c r="F13" s="37">
        <f>Судья1!G14</f>
        <v>21</v>
      </c>
      <c r="G13" s="36">
        <f>Судья1!H14</f>
        <v>12</v>
      </c>
      <c r="H13" s="36">
        <f>Судья1!I14</f>
        <v>0</v>
      </c>
      <c r="I13" s="36">
        <f>Судья1!J14</f>
        <v>0</v>
      </c>
      <c r="J13" s="38">
        <f>Судья1!K14</f>
        <v>3</v>
      </c>
      <c r="K13" s="37">
        <f>Судья2!G14</f>
        <v>21</v>
      </c>
      <c r="L13" s="36">
        <f>Судья2!H14</f>
        <v>4</v>
      </c>
      <c r="M13" s="36">
        <f>Судья2!I14</f>
        <v>4</v>
      </c>
      <c r="N13" s="36">
        <f>Судья2!J14</f>
        <v>2</v>
      </c>
      <c r="O13" s="38">
        <f>Судья2!K14</f>
        <v>1</v>
      </c>
      <c r="P13" s="37">
        <f>Судья3!G14</f>
        <v>18</v>
      </c>
      <c r="Q13" s="36">
        <f>Судья3!H14</f>
        <v>7</v>
      </c>
      <c r="R13" s="36">
        <f>Судья3!I14</f>
        <v>0</v>
      </c>
      <c r="S13" s="36">
        <f>Судья3!J14</f>
        <v>0</v>
      </c>
      <c r="T13" s="38">
        <f>Судья3!K14</f>
        <v>2</v>
      </c>
      <c r="U13" s="117">
        <f>Судья4!G14</f>
        <v>27</v>
      </c>
      <c r="V13" s="114">
        <f>Судья4!H14</f>
        <v>9</v>
      </c>
      <c r="W13" s="114">
        <f>Судья4!I14</f>
        <v>0</v>
      </c>
      <c r="X13" s="114">
        <f>Судья4!J14</f>
        <v>2</v>
      </c>
      <c r="Y13" s="118">
        <f>Судья4!K14</f>
        <v>3</v>
      </c>
      <c r="Z13" s="112">
        <f>Судья5!G14</f>
        <v>23.5</v>
      </c>
      <c r="AA13" s="36">
        <f>Судья5!H14</f>
        <v>0</v>
      </c>
      <c r="AB13" s="36">
        <f>Судья5!I14</f>
        <v>4</v>
      </c>
      <c r="AC13" s="36">
        <f>Судья5!J14</f>
        <v>4</v>
      </c>
      <c r="AD13" s="112">
        <f>Судья5!K14</f>
        <v>4.5</v>
      </c>
      <c r="AE13" s="90">
        <f>Судья6!G14</f>
        <v>23</v>
      </c>
      <c r="AF13" s="36">
        <f>Судья6!H14</f>
        <v>8</v>
      </c>
      <c r="AG13" s="36">
        <f>Судья6!I14</f>
        <v>6</v>
      </c>
      <c r="AH13" s="36">
        <f>Судья6!J14</f>
        <v>3</v>
      </c>
      <c r="AI13" s="112">
        <f>Судья6!K14</f>
        <v>3</v>
      </c>
      <c r="AJ13" s="138">
        <f t="shared" si="15"/>
        <v>22.25</v>
      </c>
      <c r="AK13" s="122">
        <f t="shared" si="16"/>
        <v>6.666666666666667</v>
      </c>
      <c r="AL13" s="122">
        <f t="shared" si="17"/>
        <v>2.3333333333333335</v>
      </c>
      <c r="AM13" s="122">
        <f t="shared" si="18"/>
        <v>1.8333333333333333</v>
      </c>
      <c r="AN13" s="123">
        <f t="shared" si="19"/>
        <v>2.75</v>
      </c>
      <c r="AO13" s="137">
        <f>BD13/BA7</f>
        <v>22.125</v>
      </c>
      <c r="AP13" s="122">
        <f>BE13/BA7</f>
        <v>7</v>
      </c>
      <c r="AQ13" s="122">
        <f>BF13/BA7</f>
        <v>2</v>
      </c>
      <c r="AR13" s="122">
        <f>BG13/BA7</f>
        <v>1.75</v>
      </c>
      <c r="AS13" s="123">
        <f>BH13/BA7</f>
        <v>2.75</v>
      </c>
      <c r="AT13" s="95">
        <f t="shared" si="0"/>
        <v>18</v>
      </c>
      <c r="AU13" s="95">
        <f t="shared" si="1"/>
        <v>0</v>
      </c>
      <c r="AV13" s="95">
        <f t="shared" si="2"/>
        <v>0</v>
      </c>
      <c r="AW13" s="95">
        <f t="shared" si="3"/>
        <v>0</v>
      </c>
      <c r="AX13" s="96">
        <f t="shared" si="4"/>
        <v>1</v>
      </c>
      <c r="AY13" s="94">
        <f t="shared" si="5"/>
        <v>27</v>
      </c>
      <c r="AZ13" s="95">
        <f t="shared" si="6"/>
        <v>12</v>
      </c>
      <c r="BA13" s="95">
        <f t="shared" si="7"/>
        <v>6</v>
      </c>
      <c r="BB13" s="95">
        <f t="shared" si="8"/>
        <v>4</v>
      </c>
      <c r="BC13" s="96">
        <f t="shared" si="9"/>
        <v>4.5</v>
      </c>
      <c r="BD13" s="91">
        <f t="shared" si="10"/>
        <v>88.5</v>
      </c>
      <c r="BE13" s="92">
        <f t="shared" si="11"/>
        <v>28</v>
      </c>
      <c r="BF13" s="92">
        <f t="shared" si="12"/>
        <v>8</v>
      </c>
      <c r="BG13" s="92">
        <f t="shared" si="13"/>
        <v>7</v>
      </c>
      <c r="BH13" s="93">
        <f t="shared" si="14"/>
        <v>11</v>
      </c>
    </row>
    <row r="14" spans="1:60" ht="34.5" customHeight="1">
      <c r="A14" s="103">
        <f t="shared" si="20"/>
        <v>4</v>
      </c>
      <c r="B14" s="174" t="s">
        <v>61</v>
      </c>
      <c r="C14" s="40" t="s">
        <v>70</v>
      </c>
      <c r="D14" s="40">
        <v>3</v>
      </c>
      <c r="E14" s="40" t="s">
        <v>132</v>
      </c>
      <c r="F14" s="37">
        <f>Судья1!G15</f>
        <v>27</v>
      </c>
      <c r="G14" s="36">
        <f>Судья1!H15</f>
        <v>6</v>
      </c>
      <c r="H14" s="36">
        <f>Судья1!I15</f>
        <v>-7</v>
      </c>
      <c r="I14" s="36">
        <f>Судья1!J15</f>
        <v>5</v>
      </c>
      <c r="J14" s="38">
        <f>Судья1!K15</f>
        <v>3</v>
      </c>
      <c r="K14" s="37">
        <f>Судья2!G15</f>
        <v>21</v>
      </c>
      <c r="L14" s="36">
        <f>Судья2!H15</f>
        <v>2</v>
      </c>
      <c r="M14" s="36">
        <f>Судья2!I15</f>
        <v>-8</v>
      </c>
      <c r="N14" s="36">
        <f>Судья2!J15</f>
        <v>5</v>
      </c>
      <c r="O14" s="38">
        <f>Судья2!K15</f>
        <v>1</v>
      </c>
      <c r="P14" s="37">
        <f>Судья3!G15</f>
        <v>17</v>
      </c>
      <c r="Q14" s="36">
        <f>Судья3!H15</f>
        <v>0</v>
      </c>
      <c r="R14" s="36">
        <f>Судья3!I15</f>
        <v>-8</v>
      </c>
      <c r="S14" s="36">
        <f>Судья3!J15</f>
        <v>1</v>
      </c>
      <c r="T14" s="38">
        <f>Судья3!K15</f>
        <v>0</v>
      </c>
      <c r="U14" s="117">
        <f>Судья4!G15</f>
        <v>31</v>
      </c>
      <c r="V14" s="114">
        <f>Судья4!H15</f>
        <v>2</v>
      </c>
      <c r="W14" s="114">
        <f>Судья4!I15</f>
        <v>0</v>
      </c>
      <c r="X14" s="114">
        <f>Судья4!J15</f>
        <v>4.5</v>
      </c>
      <c r="Y14" s="118">
        <f>Судья4!K15</f>
        <v>3</v>
      </c>
      <c r="Z14" s="112">
        <f>Судья5!G15</f>
        <v>24</v>
      </c>
      <c r="AA14" s="36">
        <f>Судья5!H15</f>
        <v>0</v>
      </c>
      <c r="AB14" s="36">
        <f>Судья5!I15</f>
        <v>-7</v>
      </c>
      <c r="AC14" s="36">
        <f>Судья5!J15</f>
        <v>10</v>
      </c>
      <c r="AD14" s="112">
        <f>Судья5!K15</f>
        <v>2</v>
      </c>
      <c r="AE14" s="90">
        <f>Судья6!G15</f>
        <v>30</v>
      </c>
      <c r="AF14" s="36">
        <f>Судья6!H15</f>
        <v>2</v>
      </c>
      <c r="AG14" s="36">
        <f>Судья6!I15</f>
        <v>-4</v>
      </c>
      <c r="AH14" s="36">
        <f>Судья6!J15</f>
        <v>6</v>
      </c>
      <c r="AI14" s="112">
        <f>Судья6!K15</f>
        <v>4</v>
      </c>
      <c r="AJ14" s="138">
        <f t="shared" si="15"/>
        <v>25</v>
      </c>
      <c r="AK14" s="122">
        <f t="shared" si="16"/>
        <v>2</v>
      </c>
      <c r="AL14" s="122">
        <f t="shared" si="17"/>
        <v>-5.666666666666667</v>
      </c>
      <c r="AM14" s="122">
        <f t="shared" si="18"/>
        <v>5.25</v>
      </c>
      <c r="AN14" s="123">
        <f t="shared" si="19"/>
        <v>2.1666666666666665</v>
      </c>
      <c r="AO14" s="137">
        <f>BD14/BA7</f>
        <v>25.5</v>
      </c>
      <c r="AP14" s="122">
        <f>BE14/BA7</f>
        <v>1.5</v>
      </c>
      <c r="AQ14" s="122">
        <f>BF14/BA7</f>
        <v>-6.5</v>
      </c>
      <c r="AR14" s="122">
        <f>BG14/BA7</f>
        <v>5.125</v>
      </c>
      <c r="AS14" s="123">
        <f>BH14/BA7</f>
        <v>2.25</v>
      </c>
      <c r="AT14" s="95">
        <f t="shared" si="0"/>
        <v>17</v>
      </c>
      <c r="AU14" s="95">
        <f t="shared" si="1"/>
        <v>0</v>
      </c>
      <c r="AV14" s="95">
        <f t="shared" si="2"/>
        <v>-8</v>
      </c>
      <c r="AW14" s="95">
        <f t="shared" si="3"/>
        <v>1</v>
      </c>
      <c r="AX14" s="96">
        <f t="shared" si="4"/>
        <v>0</v>
      </c>
      <c r="AY14" s="94">
        <f t="shared" si="5"/>
        <v>31</v>
      </c>
      <c r="AZ14" s="95">
        <f t="shared" si="6"/>
        <v>6</v>
      </c>
      <c r="BA14" s="95">
        <f t="shared" si="7"/>
        <v>0</v>
      </c>
      <c r="BB14" s="95">
        <f t="shared" si="8"/>
        <v>10</v>
      </c>
      <c r="BC14" s="96">
        <f t="shared" si="9"/>
        <v>4</v>
      </c>
      <c r="BD14" s="91">
        <f t="shared" si="10"/>
        <v>102</v>
      </c>
      <c r="BE14" s="92">
        <f t="shared" si="11"/>
        <v>6</v>
      </c>
      <c r="BF14" s="92">
        <f t="shared" si="12"/>
        <v>-26</v>
      </c>
      <c r="BG14" s="92">
        <f t="shared" si="13"/>
        <v>20.5</v>
      </c>
      <c r="BH14" s="93">
        <f t="shared" si="14"/>
        <v>9</v>
      </c>
    </row>
    <row r="15" spans="1:60" ht="34.5" customHeight="1">
      <c r="A15" s="103">
        <f t="shared" si="20"/>
        <v>5</v>
      </c>
      <c r="B15" s="174" t="s">
        <v>62</v>
      </c>
      <c r="C15" s="40" t="s">
        <v>71</v>
      </c>
      <c r="D15" s="40" t="s">
        <v>74</v>
      </c>
      <c r="E15" s="40" t="s">
        <v>74</v>
      </c>
      <c r="F15" s="37">
        <f>Судья1!G16</f>
        <v>21</v>
      </c>
      <c r="G15" s="36">
        <f>Судья1!H16</f>
        <v>2</v>
      </c>
      <c r="H15" s="36">
        <f>Судья1!I16</f>
        <v>0</v>
      </c>
      <c r="I15" s="36">
        <f>Судья1!J16</f>
        <v>1</v>
      </c>
      <c r="J15" s="38">
        <f>Судья1!K16</f>
        <v>2</v>
      </c>
      <c r="K15" s="37">
        <f>Судья2!G16</f>
        <v>2</v>
      </c>
      <c r="L15" s="36">
        <f>Судья2!H16</f>
        <v>0</v>
      </c>
      <c r="M15" s="36">
        <f>Судья2!I16</f>
        <v>2</v>
      </c>
      <c r="N15" s="36">
        <f>Судья2!J16</f>
        <v>0</v>
      </c>
      <c r="O15" s="38">
        <f>Судья2!K16</f>
        <v>2</v>
      </c>
      <c r="P15" s="37">
        <f>Судья3!G16</f>
        <v>17</v>
      </c>
      <c r="Q15" s="36">
        <f>Судья3!H16</f>
        <v>0</v>
      </c>
      <c r="R15" s="36">
        <f>Судья3!I16</f>
        <v>-4</v>
      </c>
      <c r="S15" s="36">
        <f>Судья3!J16</f>
        <v>-3</v>
      </c>
      <c r="T15" s="38">
        <f>Судья3!K16</f>
        <v>1</v>
      </c>
      <c r="U15" s="117">
        <f>Судья4!G16</f>
        <v>18</v>
      </c>
      <c r="V15" s="114">
        <f>Судья4!H16</f>
        <v>1</v>
      </c>
      <c r="W15" s="114">
        <f>Судья4!I16</f>
        <v>0</v>
      </c>
      <c r="X15" s="114">
        <f>Судья4!J16</f>
        <v>1</v>
      </c>
      <c r="Y15" s="118">
        <f>Судья4!K16</f>
        <v>0</v>
      </c>
      <c r="Z15" s="112">
        <f>Судья5!G16</f>
        <v>14</v>
      </c>
      <c r="AA15" s="36">
        <f>Судья5!H16</f>
        <v>0</v>
      </c>
      <c r="AB15" s="36">
        <f>Судья5!I16</f>
        <v>-1</v>
      </c>
      <c r="AC15" s="36">
        <f>Судья5!J16</f>
        <v>3</v>
      </c>
      <c r="AD15" s="112">
        <f>Судья5!K16</f>
        <v>3</v>
      </c>
      <c r="AE15" s="90">
        <f>Судья6!G16</f>
        <v>19</v>
      </c>
      <c r="AF15" s="36">
        <f>Судья6!H16</f>
        <v>0</v>
      </c>
      <c r="AG15" s="36">
        <f>Судья6!I16</f>
        <v>-4</v>
      </c>
      <c r="AH15" s="36">
        <f>Судья6!J16</f>
        <v>-1</v>
      </c>
      <c r="AI15" s="112">
        <f>Судья6!K16</f>
        <v>2</v>
      </c>
      <c r="AJ15" s="138">
        <f t="shared" si="15"/>
        <v>15.166666666666666</v>
      </c>
      <c r="AK15" s="122">
        <f t="shared" si="16"/>
        <v>0.5</v>
      </c>
      <c r="AL15" s="122">
        <f t="shared" si="17"/>
        <v>-1.1666666666666667</v>
      </c>
      <c r="AM15" s="122">
        <f t="shared" si="18"/>
        <v>0.16666666666666666</v>
      </c>
      <c r="AN15" s="123">
        <f t="shared" si="19"/>
        <v>1.6666666666666667</v>
      </c>
      <c r="AO15" s="137">
        <f>BD15/BA7</f>
        <v>17</v>
      </c>
      <c r="AP15" s="122">
        <f>BE15/BA7</f>
        <v>0.25</v>
      </c>
      <c r="AQ15" s="122">
        <f>BF15/BA7</f>
        <v>-1.25</v>
      </c>
      <c r="AR15" s="122">
        <f>BG15/BA7</f>
        <v>0.25</v>
      </c>
      <c r="AS15" s="123">
        <f>BH15/BA7</f>
        <v>1.75</v>
      </c>
      <c r="AT15" s="95">
        <f t="shared" si="0"/>
        <v>2</v>
      </c>
      <c r="AU15" s="95">
        <f t="shared" si="1"/>
        <v>0</v>
      </c>
      <c r="AV15" s="95">
        <f t="shared" si="2"/>
        <v>-4</v>
      </c>
      <c r="AW15" s="95">
        <f t="shared" si="3"/>
        <v>-3</v>
      </c>
      <c r="AX15" s="96">
        <f t="shared" si="4"/>
        <v>0</v>
      </c>
      <c r="AY15" s="94">
        <f t="shared" si="5"/>
        <v>21</v>
      </c>
      <c r="AZ15" s="95">
        <f t="shared" si="6"/>
        <v>2</v>
      </c>
      <c r="BA15" s="95">
        <f t="shared" si="7"/>
        <v>2</v>
      </c>
      <c r="BB15" s="95">
        <f t="shared" si="8"/>
        <v>3</v>
      </c>
      <c r="BC15" s="96">
        <f t="shared" si="9"/>
        <v>3</v>
      </c>
      <c r="BD15" s="91">
        <f t="shared" si="10"/>
        <v>68</v>
      </c>
      <c r="BE15" s="92">
        <f t="shared" si="11"/>
        <v>1</v>
      </c>
      <c r="BF15" s="92">
        <f t="shared" si="12"/>
        <v>-5</v>
      </c>
      <c r="BG15" s="92">
        <f t="shared" si="13"/>
        <v>1</v>
      </c>
      <c r="BH15" s="93">
        <f t="shared" si="14"/>
        <v>7</v>
      </c>
    </row>
    <row r="16" spans="1:60" ht="34.5" customHeight="1">
      <c r="A16" s="103">
        <f t="shared" si="20"/>
        <v>6</v>
      </c>
      <c r="B16" s="174" t="s">
        <v>63</v>
      </c>
      <c r="C16" s="40" t="s">
        <v>72</v>
      </c>
      <c r="D16" s="40" t="s">
        <v>74</v>
      </c>
      <c r="E16" s="40" t="s">
        <v>74</v>
      </c>
      <c r="F16" s="37">
        <f>Судья1!G17</f>
        <v>22</v>
      </c>
      <c r="G16" s="36">
        <f>Судья1!H17</f>
        <v>6</v>
      </c>
      <c r="H16" s="36">
        <f>Судья1!I17</f>
        <v>0</v>
      </c>
      <c r="I16" s="36">
        <f>Судья1!J17</f>
        <v>1</v>
      </c>
      <c r="J16" s="38">
        <f>Судья1!K17</f>
        <v>3</v>
      </c>
      <c r="K16" s="37">
        <f>Судья2!G17</f>
        <v>8</v>
      </c>
      <c r="L16" s="36">
        <f>Судья2!H17</f>
        <v>0</v>
      </c>
      <c r="M16" s="36">
        <f>Судья2!I17</f>
        <v>0</v>
      </c>
      <c r="N16" s="36">
        <f>Судья2!J17</f>
        <v>0</v>
      </c>
      <c r="O16" s="38">
        <f>Судья2!K17</f>
        <v>1</v>
      </c>
      <c r="P16" s="37">
        <f>Судья3!G17</f>
        <v>16</v>
      </c>
      <c r="Q16" s="36">
        <f>Судья3!H17</f>
        <v>1</v>
      </c>
      <c r="R16" s="36">
        <f>Судья3!I17</f>
        <v>-7</v>
      </c>
      <c r="S16" s="36">
        <f>Судья3!J17</f>
        <v>-9</v>
      </c>
      <c r="T16" s="38">
        <f>Судья3!K17</f>
        <v>0</v>
      </c>
      <c r="U16" s="117">
        <f>Судья4!G17</f>
        <v>16</v>
      </c>
      <c r="V16" s="114">
        <f>Судья4!H17</f>
        <v>2</v>
      </c>
      <c r="W16" s="114">
        <f>Судья4!I17</f>
        <v>2</v>
      </c>
      <c r="X16" s="114">
        <f>Судья4!J17</f>
        <v>1</v>
      </c>
      <c r="Y16" s="118">
        <f>Судья4!K17</f>
        <v>2</v>
      </c>
      <c r="Z16" s="112">
        <f>Судья5!G17</f>
        <v>13</v>
      </c>
      <c r="AA16" s="36">
        <f>Судья5!H17</f>
        <v>0</v>
      </c>
      <c r="AB16" s="36">
        <f>Судья5!I17</f>
        <v>-2</v>
      </c>
      <c r="AC16" s="36">
        <f>Судья5!J17</f>
        <v>0</v>
      </c>
      <c r="AD16" s="112">
        <f>Судья5!K17</f>
        <v>1.5</v>
      </c>
      <c r="AE16" s="90">
        <f>Судья6!G17</f>
        <v>21</v>
      </c>
      <c r="AF16" s="36">
        <f>Судья6!H17</f>
        <v>5</v>
      </c>
      <c r="AG16" s="36">
        <f>Судья6!I17</f>
        <v>3</v>
      </c>
      <c r="AH16" s="36">
        <f>Судья6!J17</f>
        <v>1</v>
      </c>
      <c r="AI16" s="112">
        <f>Судья6!K17</f>
        <v>3</v>
      </c>
      <c r="AJ16" s="138">
        <f t="shared" si="15"/>
        <v>16</v>
      </c>
      <c r="AK16" s="122">
        <f t="shared" si="16"/>
        <v>2.3333333333333335</v>
      </c>
      <c r="AL16" s="122">
        <f t="shared" si="17"/>
        <v>-0.6666666666666666</v>
      </c>
      <c r="AM16" s="122">
        <f t="shared" si="18"/>
        <v>-1</v>
      </c>
      <c r="AN16" s="123">
        <f t="shared" si="19"/>
        <v>1.75</v>
      </c>
      <c r="AO16" s="137">
        <f>BD16/BA7</f>
        <v>16.5</v>
      </c>
      <c r="AP16" s="122">
        <f>BE16/BA7</f>
        <v>2</v>
      </c>
      <c r="AQ16" s="122">
        <f>BF16/BA7</f>
        <v>0</v>
      </c>
      <c r="AR16" s="122">
        <f>BG16/BA7</f>
        <v>0.5</v>
      </c>
      <c r="AS16" s="123">
        <f>BH16/BA7</f>
        <v>1.875</v>
      </c>
      <c r="AT16" s="95">
        <f t="shared" si="0"/>
        <v>8</v>
      </c>
      <c r="AU16" s="95">
        <f t="shared" si="1"/>
        <v>0</v>
      </c>
      <c r="AV16" s="95">
        <f t="shared" si="2"/>
        <v>-7</v>
      </c>
      <c r="AW16" s="95">
        <f t="shared" si="3"/>
        <v>-9</v>
      </c>
      <c r="AX16" s="96">
        <f t="shared" si="4"/>
        <v>0</v>
      </c>
      <c r="AY16" s="94">
        <f t="shared" si="5"/>
        <v>22</v>
      </c>
      <c r="AZ16" s="95">
        <f t="shared" si="6"/>
        <v>6</v>
      </c>
      <c r="BA16" s="95">
        <f t="shared" si="7"/>
        <v>3</v>
      </c>
      <c r="BB16" s="95">
        <f t="shared" si="8"/>
        <v>1</v>
      </c>
      <c r="BC16" s="96">
        <f t="shared" si="9"/>
        <v>3</v>
      </c>
      <c r="BD16" s="91">
        <f t="shared" si="10"/>
        <v>66</v>
      </c>
      <c r="BE16" s="92">
        <f t="shared" si="11"/>
        <v>8</v>
      </c>
      <c r="BF16" s="92">
        <f t="shared" si="12"/>
        <v>0</v>
      </c>
      <c r="BG16" s="92">
        <f t="shared" si="13"/>
        <v>2</v>
      </c>
      <c r="BH16" s="93">
        <f t="shared" si="14"/>
        <v>7.5</v>
      </c>
    </row>
    <row r="17" spans="1:60" ht="34.5" customHeight="1">
      <c r="A17" s="103">
        <f t="shared" si="20"/>
        <v>7</v>
      </c>
      <c r="B17" s="174" t="s">
        <v>64</v>
      </c>
      <c r="C17" s="40" t="s">
        <v>71</v>
      </c>
      <c r="D17" s="40">
        <v>3</v>
      </c>
      <c r="E17" s="40">
        <v>3</v>
      </c>
      <c r="F17" s="37">
        <f>Судья1!G18</f>
        <v>24</v>
      </c>
      <c r="G17" s="36">
        <f>Судья1!H18</f>
        <v>5</v>
      </c>
      <c r="H17" s="36">
        <f>Судья1!I18</f>
        <v>0</v>
      </c>
      <c r="I17" s="36">
        <f>Судья1!J18</f>
        <v>1</v>
      </c>
      <c r="J17" s="38">
        <f>Судья1!K18</f>
        <v>3</v>
      </c>
      <c r="K17" s="37">
        <f>Судья2!G18</f>
        <v>21</v>
      </c>
      <c r="L17" s="36">
        <f>Судья2!H18</f>
        <v>2</v>
      </c>
      <c r="M17" s="36">
        <f>Судья2!I18</f>
        <v>6</v>
      </c>
      <c r="N17" s="36">
        <f>Судья2!J18</f>
        <v>2</v>
      </c>
      <c r="O17" s="38">
        <f>Судья2!K18</f>
        <v>1</v>
      </c>
      <c r="P17" s="37">
        <f>Судья3!G18</f>
        <v>17</v>
      </c>
      <c r="Q17" s="36">
        <f>Судья3!H18</f>
        <v>0</v>
      </c>
      <c r="R17" s="36">
        <f>Судья3!I18</f>
        <v>1</v>
      </c>
      <c r="S17" s="36">
        <f>Судья3!J18</f>
        <v>0</v>
      </c>
      <c r="T17" s="38">
        <f>Судья3!K18</f>
        <v>1</v>
      </c>
      <c r="U17" s="117">
        <f>Судья4!G18</f>
        <v>23</v>
      </c>
      <c r="V17" s="114">
        <f>Судья4!H18</f>
        <v>1</v>
      </c>
      <c r="W17" s="114">
        <f>Судья4!I18</f>
        <v>3</v>
      </c>
      <c r="X17" s="114">
        <f>Судья4!J18</f>
        <v>1</v>
      </c>
      <c r="Y17" s="118">
        <f>Судья4!K18</f>
        <v>2</v>
      </c>
      <c r="Z17" s="112">
        <f>Судья5!G18</f>
        <v>21</v>
      </c>
      <c r="AA17" s="36">
        <f>Судья5!H18</f>
        <v>0</v>
      </c>
      <c r="AB17" s="36">
        <f>Судья5!I18</f>
        <v>4</v>
      </c>
      <c r="AC17" s="36">
        <f>Судья5!J18</f>
        <v>4</v>
      </c>
      <c r="AD17" s="112">
        <f>Судья5!K18</f>
        <v>2</v>
      </c>
      <c r="AE17" s="90">
        <f>Судья6!G18</f>
        <v>21</v>
      </c>
      <c r="AF17" s="36">
        <f>Судья6!H18</f>
        <v>2</v>
      </c>
      <c r="AG17" s="36">
        <f>Судья6!I18</f>
        <v>0</v>
      </c>
      <c r="AH17" s="36">
        <f>Судья6!J18</f>
        <v>6</v>
      </c>
      <c r="AI17" s="112">
        <f>Судья6!K18</f>
        <v>4</v>
      </c>
      <c r="AJ17" s="138">
        <f t="shared" si="15"/>
        <v>21.166666666666668</v>
      </c>
      <c r="AK17" s="122">
        <f t="shared" si="16"/>
        <v>1.6666666666666667</v>
      </c>
      <c r="AL17" s="122">
        <f t="shared" si="17"/>
        <v>2.3333333333333335</v>
      </c>
      <c r="AM17" s="122">
        <f t="shared" si="18"/>
        <v>2.3333333333333335</v>
      </c>
      <c r="AN17" s="123">
        <f t="shared" si="19"/>
        <v>2.1666666666666665</v>
      </c>
      <c r="AO17" s="137">
        <f>BD17/BA7</f>
        <v>21.5</v>
      </c>
      <c r="AP17" s="122">
        <f>BE17/BA7</f>
        <v>1.25</v>
      </c>
      <c r="AQ17" s="122">
        <f>BF17/BA7</f>
        <v>2</v>
      </c>
      <c r="AR17" s="122">
        <f>BG17/BA7</f>
        <v>2</v>
      </c>
      <c r="AS17" s="123">
        <f>BH17/BA7</f>
        <v>2</v>
      </c>
      <c r="AT17" s="95">
        <f t="shared" si="0"/>
        <v>17</v>
      </c>
      <c r="AU17" s="95">
        <f t="shared" si="1"/>
        <v>0</v>
      </c>
      <c r="AV17" s="95">
        <f t="shared" si="2"/>
        <v>0</v>
      </c>
      <c r="AW17" s="95">
        <f t="shared" si="3"/>
        <v>0</v>
      </c>
      <c r="AX17" s="96">
        <f t="shared" si="4"/>
        <v>1</v>
      </c>
      <c r="AY17" s="94">
        <f t="shared" si="5"/>
        <v>24</v>
      </c>
      <c r="AZ17" s="95">
        <f t="shared" si="6"/>
        <v>5</v>
      </c>
      <c r="BA17" s="95">
        <f t="shared" si="7"/>
        <v>6</v>
      </c>
      <c r="BB17" s="95">
        <f t="shared" si="8"/>
        <v>6</v>
      </c>
      <c r="BC17" s="96">
        <f t="shared" si="9"/>
        <v>4</v>
      </c>
      <c r="BD17" s="91">
        <f t="shared" si="10"/>
        <v>86</v>
      </c>
      <c r="BE17" s="92">
        <f t="shared" si="11"/>
        <v>5</v>
      </c>
      <c r="BF17" s="92">
        <f t="shared" si="12"/>
        <v>8</v>
      </c>
      <c r="BG17" s="92">
        <f t="shared" si="13"/>
        <v>8</v>
      </c>
      <c r="BH17" s="93">
        <f t="shared" si="14"/>
        <v>8</v>
      </c>
    </row>
    <row r="18" spans="1:60" ht="34.5" customHeight="1" thickBot="1">
      <c r="A18" s="172">
        <f t="shared" si="20"/>
        <v>8</v>
      </c>
      <c r="B18" s="175" t="s">
        <v>65</v>
      </c>
      <c r="C18" s="99" t="s">
        <v>73</v>
      </c>
      <c r="D18" s="99" t="s">
        <v>74</v>
      </c>
      <c r="E18" s="99" t="s">
        <v>74</v>
      </c>
      <c r="F18" s="108">
        <f>Судья1!G19</f>
        <v>24</v>
      </c>
      <c r="G18" s="109">
        <f>Судья1!H19</f>
        <v>3</v>
      </c>
      <c r="H18" s="109">
        <f>Судья1!I19</f>
        <v>-1</v>
      </c>
      <c r="I18" s="109">
        <f>Судья1!J19</f>
        <v>1</v>
      </c>
      <c r="J18" s="110">
        <f>Судья1!K19</f>
        <v>3</v>
      </c>
      <c r="K18" s="108">
        <f>Судья2!G19</f>
        <v>9</v>
      </c>
      <c r="L18" s="109">
        <f>Судья2!H19</f>
        <v>1</v>
      </c>
      <c r="M18" s="109">
        <f>Судья2!I19</f>
        <v>0</v>
      </c>
      <c r="N18" s="109">
        <f>Судья2!J19</f>
        <v>3</v>
      </c>
      <c r="O18" s="110">
        <f>Судья2!K19</f>
        <v>1</v>
      </c>
      <c r="P18" s="108">
        <f>Судья3!G19</f>
        <v>17</v>
      </c>
      <c r="Q18" s="109">
        <f>Судья3!H19</f>
        <v>0</v>
      </c>
      <c r="R18" s="109">
        <f>Судья3!I19</f>
        <v>0</v>
      </c>
      <c r="S18" s="109">
        <f>Судья3!J19</f>
        <v>0</v>
      </c>
      <c r="T18" s="110">
        <f>Судья3!K19</f>
        <v>1</v>
      </c>
      <c r="U18" s="148">
        <f>Судья4!G19</f>
        <v>16</v>
      </c>
      <c r="V18" s="149">
        <f>Судья4!H19</f>
        <v>2</v>
      </c>
      <c r="W18" s="149">
        <f>Судья4!I19</f>
        <v>0</v>
      </c>
      <c r="X18" s="149">
        <f>Судья4!J19</f>
        <v>2</v>
      </c>
      <c r="Y18" s="150">
        <f>Судья4!K19</f>
        <v>3</v>
      </c>
      <c r="Z18" s="113">
        <f>Судья5!G19</f>
        <v>25</v>
      </c>
      <c r="AA18" s="109">
        <f>Судья5!H19</f>
        <v>0</v>
      </c>
      <c r="AB18" s="109">
        <f>Судья5!I19</f>
        <v>4</v>
      </c>
      <c r="AC18" s="109">
        <f>Судья5!J19</f>
        <v>4</v>
      </c>
      <c r="AD18" s="113">
        <f>Судья5!K19</f>
        <v>2</v>
      </c>
      <c r="AE18" s="111">
        <f>Судья6!G19</f>
        <v>21</v>
      </c>
      <c r="AF18" s="109">
        <f>Судья6!H19</f>
        <v>2</v>
      </c>
      <c r="AG18" s="109">
        <f>Судья6!I19</f>
        <v>-4</v>
      </c>
      <c r="AH18" s="109">
        <f>Судья6!J19</f>
        <v>5</v>
      </c>
      <c r="AI18" s="113">
        <f>Судья6!K19</f>
        <v>3</v>
      </c>
      <c r="AJ18" s="151">
        <f t="shared" si="15"/>
        <v>18.666666666666668</v>
      </c>
      <c r="AK18" s="124">
        <f t="shared" si="16"/>
        <v>1.3333333333333333</v>
      </c>
      <c r="AL18" s="124">
        <f t="shared" si="17"/>
        <v>-0.16666666666666666</v>
      </c>
      <c r="AM18" s="124">
        <f t="shared" si="18"/>
        <v>2.5</v>
      </c>
      <c r="AN18" s="125">
        <f t="shared" si="19"/>
        <v>2.1666666666666665</v>
      </c>
      <c r="AO18" s="93">
        <f>BD18/BA7</f>
        <v>19.5</v>
      </c>
      <c r="AP18" s="124">
        <f>BE18/BA7</f>
        <v>1.25</v>
      </c>
      <c r="AQ18" s="124">
        <f>BF18/BA7</f>
        <v>-0.25</v>
      </c>
      <c r="AR18" s="124">
        <f>BG18/BA7</f>
        <v>2.5</v>
      </c>
      <c r="AS18" s="125">
        <f>BH18/BA7</f>
        <v>2.25</v>
      </c>
      <c r="AT18" s="95">
        <f t="shared" si="0"/>
        <v>9</v>
      </c>
      <c r="AU18" s="95">
        <f t="shared" si="1"/>
        <v>0</v>
      </c>
      <c r="AV18" s="95">
        <f t="shared" si="2"/>
        <v>-4</v>
      </c>
      <c r="AW18" s="95">
        <f t="shared" si="3"/>
        <v>0</v>
      </c>
      <c r="AX18" s="96">
        <f t="shared" si="4"/>
        <v>1</v>
      </c>
      <c r="AY18" s="94">
        <f t="shared" si="5"/>
        <v>25</v>
      </c>
      <c r="AZ18" s="95">
        <f t="shared" si="6"/>
        <v>3</v>
      </c>
      <c r="BA18" s="95">
        <f t="shared" si="7"/>
        <v>4</v>
      </c>
      <c r="BB18" s="95">
        <f t="shared" si="8"/>
        <v>5</v>
      </c>
      <c r="BC18" s="96">
        <f t="shared" si="9"/>
        <v>3</v>
      </c>
      <c r="BD18" s="91">
        <f t="shared" si="10"/>
        <v>78</v>
      </c>
      <c r="BE18" s="92">
        <f t="shared" si="11"/>
        <v>5</v>
      </c>
      <c r="BF18" s="92">
        <f t="shared" si="12"/>
        <v>-1</v>
      </c>
      <c r="BG18" s="92">
        <f t="shared" si="13"/>
        <v>10</v>
      </c>
      <c r="BH18" s="93">
        <f t="shared" si="14"/>
        <v>9</v>
      </c>
    </row>
    <row r="19" spans="1:55" ht="13.5" customHeight="1">
      <c r="A19" s="270" t="s">
        <v>122</v>
      </c>
      <c r="B19" s="317"/>
      <c r="C19" s="317"/>
      <c r="D19" s="317"/>
      <c r="E19" s="271"/>
      <c r="F19" s="311" t="s">
        <v>112</v>
      </c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3"/>
      <c r="AT19" s="30"/>
      <c r="AU19" s="30"/>
      <c r="AV19" s="30"/>
      <c r="AW19" s="30"/>
      <c r="AX19" s="30"/>
      <c r="AY19" s="30"/>
      <c r="AZ19" s="30"/>
      <c r="BA19" s="30"/>
      <c r="BB19" s="30"/>
      <c r="BC19" s="30"/>
    </row>
    <row r="20" spans="1:70" s="15" customFormat="1" ht="12.75">
      <c r="A20" s="272"/>
      <c r="B20" s="308"/>
      <c r="C20" s="308"/>
      <c r="D20" s="308"/>
      <c r="E20" s="273"/>
      <c r="F20" s="314" t="s">
        <v>113</v>
      </c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15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</row>
    <row r="21" spans="1:55" s="15" customFormat="1" ht="12.75">
      <c r="A21" s="272"/>
      <c r="B21" s="308"/>
      <c r="C21" s="308"/>
      <c r="D21" s="308"/>
      <c r="E21" s="273"/>
      <c r="F21" s="314" t="s">
        <v>114</v>
      </c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15"/>
      <c r="AT21" s="30"/>
      <c r="AU21" s="30"/>
      <c r="AV21" s="30"/>
      <c r="AW21" s="30"/>
      <c r="AX21" s="30"/>
      <c r="AY21" s="30"/>
      <c r="AZ21" s="30"/>
      <c r="BA21" s="30"/>
      <c r="BB21" s="30"/>
      <c r="BC21" s="30"/>
    </row>
    <row r="22" spans="1:70" ht="12.75">
      <c r="A22" s="272"/>
      <c r="B22" s="308"/>
      <c r="C22" s="308"/>
      <c r="D22" s="308"/>
      <c r="E22" s="273"/>
      <c r="F22" s="314" t="s">
        <v>115</v>
      </c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15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</row>
    <row r="23" spans="1:70" ht="12.75">
      <c r="A23" s="272"/>
      <c r="B23" s="308"/>
      <c r="C23" s="308"/>
      <c r="D23" s="308"/>
      <c r="E23" s="273"/>
      <c r="F23" s="314" t="s">
        <v>116</v>
      </c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15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</row>
    <row r="24" spans="1:55" ht="13.5" thickBot="1">
      <c r="A24" s="274"/>
      <c r="B24" s="318"/>
      <c r="C24" s="318"/>
      <c r="D24" s="318"/>
      <c r="E24" s="275"/>
      <c r="F24" s="316" t="s">
        <v>117</v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3"/>
      <c r="AT24" s="30"/>
      <c r="AU24" s="30"/>
      <c r="AV24" s="30"/>
      <c r="AW24" s="30"/>
      <c r="AX24" s="30"/>
      <c r="AY24" s="30"/>
      <c r="AZ24" s="30"/>
      <c r="BA24" s="30"/>
      <c r="BB24" s="30"/>
      <c r="BC24" s="30"/>
    </row>
    <row r="28" spans="1:70" ht="12" customHeight="1">
      <c r="A28" s="306" t="s">
        <v>119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5"/>
      <c r="BO28" s="165"/>
      <c r="BP28" s="165"/>
      <c r="BQ28" s="165"/>
      <c r="BR28" s="165"/>
    </row>
    <row r="29" spans="1:70" ht="9.75" customHeight="1">
      <c r="A29" s="308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5"/>
      <c r="BO29" s="165"/>
      <c r="BP29" s="165"/>
      <c r="BQ29" s="165"/>
      <c r="BR29" s="165"/>
    </row>
    <row r="30" spans="1:70" s="29" customFormat="1" ht="12" customHeight="1">
      <c r="A30" s="310" t="s">
        <v>121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</sheetData>
  <sheetProtection/>
  <mergeCells count="40">
    <mergeCell ref="A1:C3"/>
    <mergeCell ref="D9:D10"/>
    <mergeCell ref="C9:C10"/>
    <mergeCell ref="A4:C4"/>
    <mergeCell ref="A5:C5"/>
    <mergeCell ref="A6:C6"/>
    <mergeCell ref="D7:AA7"/>
    <mergeCell ref="P9:T9"/>
    <mergeCell ref="Z9:AD9"/>
    <mergeCell ref="AC2:AE2"/>
    <mergeCell ref="A7:C7"/>
    <mergeCell ref="B9:B10"/>
    <mergeCell ref="E9:E10"/>
    <mergeCell ref="F9:J9"/>
    <mergeCell ref="A8:AG8"/>
    <mergeCell ref="K9:O9"/>
    <mergeCell ref="AE9:AI9"/>
    <mergeCell ref="A9:A10"/>
    <mergeCell ref="D1:AA3"/>
    <mergeCell ref="D4:AA4"/>
    <mergeCell ref="D5:AA5"/>
    <mergeCell ref="D6:AA6"/>
    <mergeCell ref="BD9:BH9"/>
    <mergeCell ref="AO9:AS9"/>
    <mergeCell ref="U9:Y9"/>
    <mergeCell ref="AY7:AZ7"/>
    <mergeCell ref="AT9:AX9"/>
    <mergeCell ref="AY9:BC9"/>
    <mergeCell ref="AJ9:AN9"/>
    <mergeCell ref="AH8:AM8"/>
    <mergeCell ref="A28:BC28"/>
    <mergeCell ref="A29:BC29"/>
    <mergeCell ref="A30:BC30"/>
    <mergeCell ref="F19:AS19"/>
    <mergeCell ref="F20:AS20"/>
    <mergeCell ref="F21:AS21"/>
    <mergeCell ref="F22:AS22"/>
    <mergeCell ref="F23:AS23"/>
    <mergeCell ref="F24:AS24"/>
    <mergeCell ref="A19:E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24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4" width="7.75390625" style="0" customWidth="1"/>
    <col min="5" max="5" width="20.75390625" style="0" customWidth="1"/>
    <col min="6" max="6" width="10.75390625" style="0" customWidth="1"/>
    <col min="7" max="11" width="5.25390625" style="0" customWidth="1"/>
    <col min="12" max="12" width="20.75390625" style="0" customWidth="1"/>
    <col min="13" max="15" width="6.75390625" style="0" customWidth="1"/>
  </cols>
  <sheetData>
    <row r="1" spans="1:12" ht="15.75" customHeight="1">
      <c r="A1" s="252" t="s">
        <v>0</v>
      </c>
      <c r="B1" s="285"/>
      <c r="C1" s="373" t="s">
        <v>83</v>
      </c>
      <c r="D1" s="374"/>
      <c r="E1" s="374"/>
      <c r="F1" s="374"/>
      <c r="G1" s="374"/>
      <c r="H1" s="374"/>
      <c r="I1" s="374"/>
      <c r="J1" s="374"/>
      <c r="K1" s="374"/>
      <c r="L1" s="375"/>
    </row>
    <row r="2" spans="1:12" ht="15.75" customHeight="1">
      <c r="A2" s="254"/>
      <c r="B2" s="286"/>
      <c r="C2" s="376"/>
      <c r="D2" s="377"/>
      <c r="E2" s="377"/>
      <c r="F2" s="377"/>
      <c r="G2" s="377"/>
      <c r="H2" s="377"/>
      <c r="I2" s="377"/>
      <c r="J2" s="377"/>
      <c r="K2" s="377"/>
      <c r="L2" s="378"/>
    </row>
    <row r="3" spans="1:12" ht="15.75" customHeight="1">
      <c r="A3" s="254"/>
      <c r="B3" s="286"/>
      <c r="C3" s="376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5.75" customHeight="1" thickBot="1">
      <c r="A4" s="371"/>
      <c r="B4" s="372"/>
      <c r="C4" s="379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5.75" customHeight="1">
      <c r="A5" s="176" t="s">
        <v>1</v>
      </c>
      <c r="B5" s="177"/>
      <c r="C5" s="382" t="s">
        <v>84</v>
      </c>
      <c r="D5" s="383"/>
      <c r="E5" s="383"/>
      <c r="F5" s="383"/>
      <c r="G5" s="383"/>
      <c r="H5" s="383"/>
      <c r="I5" s="383"/>
      <c r="J5" s="383"/>
      <c r="K5" s="383"/>
      <c r="L5" s="384"/>
    </row>
    <row r="6" spans="1:12" ht="15.75" customHeight="1">
      <c r="A6" s="178" t="s">
        <v>31</v>
      </c>
      <c r="B6" s="179"/>
      <c r="C6" s="364" t="s">
        <v>85</v>
      </c>
      <c r="D6" s="298"/>
      <c r="E6" s="298"/>
      <c r="F6" s="298"/>
      <c r="G6" s="298"/>
      <c r="H6" s="298"/>
      <c r="I6" s="298"/>
      <c r="J6" s="298"/>
      <c r="K6" s="298"/>
      <c r="L6" s="299"/>
    </row>
    <row r="7" spans="1:12" ht="15.75" customHeight="1">
      <c r="A7" s="180" t="s">
        <v>32</v>
      </c>
      <c r="B7" s="181"/>
      <c r="C7" s="365" t="s">
        <v>86</v>
      </c>
      <c r="D7" s="366"/>
      <c r="E7" s="366"/>
      <c r="F7" s="366"/>
      <c r="G7" s="366"/>
      <c r="H7" s="366"/>
      <c r="I7" s="366"/>
      <c r="J7" s="366"/>
      <c r="K7" s="366"/>
      <c r="L7" s="367"/>
    </row>
    <row r="8" spans="1:12" ht="15.75" customHeight="1" thickBot="1">
      <c r="A8" s="182" t="s">
        <v>2</v>
      </c>
      <c r="B8" s="183"/>
      <c r="C8" s="368" t="s">
        <v>110</v>
      </c>
      <c r="D8" s="369"/>
      <c r="E8" s="369"/>
      <c r="F8" s="369"/>
      <c r="G8" s="369"/>
      <c r="H8" s="369"/>
      <c r="I8" s="369"/>
      <c r="J8" s="369"/>
      <c r="K8" s="369"/>
      <c r="L8" s="370"/>
    </row>
    <row r="9" spans="2:11" ht="16.5" thickBot="1">
      <c r="B9" s="403" t="s">
        <v>10</v>
      </c>
      <c r="C9" s="403"/>
      <c r="D9" s="403"/>
      <c r="E9" s="403"/>
      <c r="F9" s="403"/>
      <c r="G9" s="403"/>
      <c r="H9" s="403"/>
      <c r="I9" s="403"/>
      <c r="J9" s="403"/>
      <c r="K9" s="403"/>
    </row>
    <row r="10" spans="1:15" ht="18" customHeight="1" thickBot="1">
      <c r="A10" s="388" t="s">
        <v>4</v>
      </c>
      <c r="B10" s="388" t="s">
        <v>87</v>
      </c>
      <c r="C10" s="401" t="s">
        <v>11</v>
      </c>
      <c r="D10" s="388" t="s">
        <v>12</v>
      </c>
      <c r="E10" s="407" t="s">
        <v>30</v>
      </c>
      <c r="F10" s="396" t="s">
        <v>6</v>
      </c>
      <c r="G10" s="398" t="s">
        <v>2</v>
      </c>
      <c r="H10" s="399"/>
      <c r="I10" s="399"/>
      <c r="J10" s="399"/>
      <c r="K10" s="400"/>
      <c r="L10" s="396" t="s">
        <v>13</v>
      </c>
      <c r="M10" s="409" t="s">
        <v>82</v>
      </c>
      <c r="N10" s="332"/>
      <c r="O10" s="333"/>
    </row>
    <row r="11" spans="1:15" ht="54.75" customHeight="1" thickBot="1">
      <c r="A11" s="389"/>
      <c r="B11" s="389"/>
      <c r="C11" s="402"/>
      <c r="D11" s="459"/>
      <c r="E11" s="408"/>
      <c r="F11" s="397"/>
      <c r="G11" s="204" t="s">
        <v>107</v>
      </c>
      <c r="H11" s="205" t="s">
        <v>104</v>
      </c>
      <c r="I11" s="204" t="s">
        <v>103</v>
      </c>
      <c r="J11" s="205" t="s">
        <v>106</v>
      </c>
      <c r="K11" s="204" t="s">
        <v>105</v>
      </c>
      <c r="L11" s="416"/>
      <c r="M11" s="410"/>
      <c r="N11" s="411"/>
      <c r="O11" s="412"/>
    </row>
    <row r="12" spans="1:15" ht="24.75" customHeight="1">
      <c r="A12" s="197">
        <v>1</v>
      </c>
      <c r="B12" s="198" t="s">
        <v>58</v>
      </c>
      <c r="C12" s="456">
        <v>3</v>
      </c>
      <c r="D12" s="143">
        <v>3</v>
      </c>
      <c r="E12" s="199" t="s">
        <v>67</v>
      </c>
      <c r="F12" s="200" t="s">
        <v>75</v>
      </c>
      <c r="G12" s="201">
        <v>21</v>
      </c>
      <c r="H12" s="202">
        <v>6</v>
      </c>
      <c r="I12" s="201">
        <v>0</v>
      </c>
      <c r="J12" s="202">
        <v>0</v>
      </c>
      <c r="K12" s="201">
        <v>0</v>
      </c>
      <c r="L12" s="203">
        <f aca="true" t="shared" si="0" ref="L12:L19">SUM(G12:K12)</f>
        <v>27</v>
      </c>
      <c r="M12" s="413" t="s">
        <v>95</v>
      </c>
      <c r="N12" s="414"/>
      <c r="O12" s="415"/>
    </row>
    <row r="13" spans="1:15" s="22" customFormat="1" ht="24.75" customHeight="1">
      <c r="A13" s="184">
        <f>SUM(A12,1)</f>
        <v>2</v>
      </c>
      <c r="B13" s="186" t="s">
        <v>59</v>
      </c>
      <c r="C13" s="457">
        <v>3</v>
      </c>
      <c r="D13" s="40">
        <v>3</v>
      </c>
      <c r="E13" s="187" t="s">
        <v>68</v>
      </c>
      <c r="F13" s="40" t="s">
        <v>76</v>
      </c>
      <c r="G13" s="188">
        <v>24</v>
      </c>
      <c r="H13" s="189">
        <v>6</v>
      </c>
      <c r="I13" s="188">
        <v>1</v>
      </c>
      <c r="J13" s="189">
        <v>1</v>
      </c>
      <c r="K13" s="188">
        <v>5</v>
      </c>
      <c r="L13" s="192">
        <f t="shared" si="0"/>
        <v>37</v>
      </c>
      <c r="M13" s="390" t="s">
        <v>95</v>
      </c>
      <c r="N13" s="391"/>
      <c r="O13" s="392"/>
    </row>
    <row r="14" spans="1:15" s="22" customFormat="1" ht="24.75" customHeight="1">
      <c r="A14" s="184">
        <f aca="true" t="shared" si="1" ref="A14:A19">SUM(A13,1)</f>
        <v>3</v>
      </c>
      <c r="B14" s="186" t="s">
        <v>60</v>
      </c>
      <c r="C14" s="457">
        <v>3</v>
      </c>
      <c r="D14" s="40">
        <v>3</v>
      </c>
      <c r="E14" s="187" t="s">
        <v>69</v>
      </c>
      <c r="F14" s="40" t="s">
        <v>77</v>
      </c>
      <c r="G14" s="188">
        <v>21</v>
      </c>
      <c r="H14" s="189">
        <v>12</v>
      </c>
      <c r="I14" s="188">
        <v>0</v>
      </c>
      <c r="J14" s="190">
        <v>0</v>
      </c>
      <c r="K14" s="191">
        <v>3</v>
      </c>
      <c r="L14" s="192">
        <f t="shared" si="0"/>
        <v>36</v>
      </c>
      <c r="M14" s="390" t="s">
        <v>95</v>
      </c>
      <c r="N14" s="391"/>
      <c r="O14" s="392"/>
    </row>
    <row r="15" spans="1:15" s="22" customFormat="1" ht="24.75" customHeight="1">
      <c r="A15" s="184">
        <f t="shared" si="1"/>
        <v>4</v>
      </c>
      <c r="B15" s="186" t="s">
        <v>61</v>
      </c>
      <c r="C15" s="457">
        <v>3</v>
      </c>
      <c r="D15" s="40" t="s">
        <v>89</v>
      </c>
      <c r="E15" s="187" t="s">
        <v>70</v>
      </c>
      <c r="F15" s="40" t="s">
        <v>78</v>
      </c>
      <c r="G15" s="188">
        <v>27</v>
      </c>
      <c r="H15" s="189">
        <v>6</v>
      </c>
      <c r="I15" s="188">
        <v>-7</v>
      </c>
      <c r="J15" s="190">
        <v>5</v>
      </c>
      <c r="K15" s="191">
        <v>3</v>
      </c>
      <c r="L15" s="192">
        <f t="shared" si="0"/>
        <v>34</v>
      </c>
      <c r="M15" s="390" t="s">
        <v>95</v>
      </c>
      <c r="N15" s="391"/>
      <c r="O15" s="392"/>
    </row>
    <row r="16" spans="1:15" s="22" customFormat="1" ht="24.75" customHeight="1">
      <c r="A16" s="184">
        <f t="shared" si="1"/>
        <v>5</v>
      </c>
      <c r="B16" s="186" t="s">
        <v>62</v>
      </c>
      <c r="C16" s="457" t="s">
        <v>74</v>
      </c>
      <c r="D16" s="40" t="s">
        <v>74</v>
      </c>
      <c r="E16" s="187" t="s">
        <v>71</v>
      </c>
      <c r="F16" s="40" t="s">
        <v>79</v>
      </c>
      <c r="G16" s="188">
        <v>21</v>
      </c>
      <c r="H16" s="189">
        <v>2</v>
      </c>
      <c r="I16" s="188">
        <v>0</v>
      </c>
      <c r="J16" s="190">
        <v>1</v>
      </c>
      <c r="K16" s="191">
        <v>2</v>
      </c>
      <c r="L16" s="192">
        <f t="shared" si="0"/>
        <v>26</v>
      </c>
      <c r="M16" s="390" t="s">
        <v>95</v>
      </c>
      <c r="N16" s="391"/>
      <c r="O16" s="392"/>
    </row>
    <row r="17" spans="1:15" s="22" customFormat="1" ht="24.75" customHeight="1">
      <c r="A17" s="184">
        <f t="shared" si="1"/>
        <v>6</v>
      </c>
      <c r="B17" s="186" t="s">
        <v>63</v>
      </c>
      <c r="C17" s="457" t="s">
        <v>74</v>
      </c>
      <c r="D17" s="40" t="s">
        <v>74</v>
      </c>
      <c r="E17" s="187" t="s">
        <v>72</v>
      </c>
      <c r="F17" s="40" t="s">
        <v>80</v>
      </c>
      <c r="G17" s="188">
        <v>22</v>
      </c>
      <c r="H17" s="189">
        <v>6</v>
      </c>
      <c r="I17" s="188">
        <v>0</v>
      </c>
      <c r="J17" s="190">
        <v>1</v>
      </c>
      <c r="K17" s="191">
        <v>3</v>
      </c>
      <c r="L17" s="192">
        <f t="shared" si="0"/>
        <v>32</v>
      </c>
      <c r="M17" s="390" t="s">
        <v>95</v>
      </c>
      <c r="N17" s="391"/>
      <c r="O17" s="392"/>
    </row>
    <row r="18" spans="1:15" s="22" customFormat="1" ht="24.75" customHeight="1">
      <c r="A18" s="184">
        <f t="shared" si="1"/>
        <v>7</v>
      </c>
      <c r="B18" s="186" t="s">
        <v>64</v>
      </c>
      <c r="C18" s="457">
        <v>3</v>
      </c>
      <c r="D18" s="40">
        <v>3</v>
      </c>
      <c r="E18" s="187" t="s">
        <v>71</v>
      </c>
      <c r="F18" s="40" t="s">
        <v>81</v>
      </c>
      <c r="G18" s="188">
        <v>24</v>
      </c>
      <c r="H18" s="189">
        <v>5</v>
      </c>
      <c r="I18" s="188">
        <v>0</v>
      </c>
      <c r="J18" s="190">
        <v>1</v>
      </c>
      <c r="K18" s="191">
        <v>3</v>
      </c>
      <c r="L18" s="192">
        <f t="shared" si="0"/>
        <v>33</v>
      </c>
      <c r="M18" s="404" t="s">
        <v>95</v>
      </c>
      <c r="N18" s="405"/>
      <c r="O18" s="406"/>
    </row>
    <row r="19" spans="1:15" s="22" customFormat="1" ht="24.75" customHeight="1" thickBot="1">
      <c r="A19" s="185">
        <f t="shared" si="1"/>
        <v>8</v>
      </c>
      <c r="B19" s="194" t="s">
        <v>65</v>
      </c>
      <c r="C19" s="458" t="s">
        <v>74</v>
      </c>
      <c r="D19" s="99" t="s">
        <v>74</v>
      </c>
      <c r="E19" s="195" t="s">
        <v>73</v>
      </c>
      <c r="F19" s="41" t="s">
        <v>79</v>
      </c>
      <c r="G19" s="191">
        <v>24</v>
      </c>
      <c r="H19" s="190">
        <v>3</v>
      </c>
      <c r="I19" s="191">
        <v>-1</v>
      </c>
      <c r="J19" s="190">
        <v>1</v>
      </c>
      <c r="K19" s="191">
        <v>3</v>
      </c>
      <c r="L19" s="196">
        <f t="shared" si="0"/>
        <v>30</v>
      </c>
      <c r="M19" s="393" t="s">
        <v>95</v>
      </c>
      <c r="N19" s="394"/>
      <c r="O19" s="395"/>
    </row>
    <row r="20" spans="1:15" s="22" customFormat="1" ht="19.5" customHeight="1" thickBot="1">
      <c r="A20" s="385" t="s">
        <v>129</v>
      </c>
      <c r="B20" s="386"/>
      <c r="C20" s="386"/>
      <c r="D20" s="460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7"/>
    </row>
    <row r="21" spans="1:15" s="22" customFormat="1" ht="1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34"/>
      <c r="N21" s="34"/>
      <c r="O21" s="34"/>
    </row>
    <row r="22" spans="1:12" s="22" customFormat="1" ht="14.25" customHeigh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4" spans="1:12" ht="12.75">
      <c r="A24" s="27"/>
      <c r="B24" s="27"/>
      <c r="C24" s="28"/>
      <c r="D24" s="27"/>
      <c r="E24" s="27"/>
      <c r="F24" s="27"/>
      <c r="G24" s="27"/>
      <c r="H24" s="27"/>
      <c r="I24" s="27"/>
      <c r="J24" s="27"/>
      <c r="K24" s="27"/>
      <c r="L24" s="27"/>
    </row>
  </sheetData>
  <sheetProtection/>
  <mergeCells count="25">
    <mergeCell ref="B9:K9"/>
    <mergeCell ref="M18:O18"/>
    <mergeCell ref="M15:O15"/>
    <mergeCell ref="D10:D11"/>
    <mergeCell ref="E10:E11"/>
    <mergeCell ref="M10:O11"/>
    <mergeCell ref="M12:O12"/>
    <mergeCell ref="M14:O14"/>
    <mergeCell ref="L10:L11"/>
    <mergeCell ref="A20:O20"/>
    <mergeCell ref="A10:A11"/>
    <mergeCell ref="M16:O16"/>
    <mergeCell ref="M19:O19"/>
    <mergeCell ref="M13:O13"/>
    <mergeCell ref="M17:O17"/>
    <mergeCell ref="F10:F11"/>
    <mergeCell ref="G10:K10"/>
    <mergeCell ref="B10:B11"/>
    <mergeCell ref="C10:C11"/>
    <mergeCell ref="C6:L6"/>
    <mergeCell ref="C7:L7"/>
    <mergeCell ref="C8:L8"/>
    <mergeCell ref="A1:B4"/>
    <mergeCell ref="C1:L4"/>
    <mergeCell ref="C5:L5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29"/>
  <sheetViews>
    <sheetView zoomScalePageLayoutView="0" workbookViewId="0" topLeftCell="A1">
      <selection activeCell="A20" sqref="A20:O20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4" width="7.75390625" style="0" customWidth="1"/>
    <col min="5" max="5" width="20.75390625" style="0" customWidth="1"/>
    <col min="6" max="6" width="10.75390625" style="0" customWidth="1"/>
    <col min="7" max="11" width="5.25390625" style="0" customWidth="1"/>
    <col min="12" max="12" width="20.75390625" style="0" customWidth="1"/>
    <col min="13" max="15" width="6.75390625" style="0" customWidth="1"/>
  </cols>
  <sheetData>
    <row r="1" spans="1:12" ht="15.75" customHeight="1">
      <c r="A1" s="252" t="s">
        <v>0</v>
      </c>
      <c r="B1" s="285"/>
      <c r="C1" s="289" t="s">
        <v>93</v>
      </c>
      <c r="D1" s="290"/>
      <c r="E1" s="290"/>
      <c r="F1" s="290"/>
      <c r="G1" s="290"/>
      <c r="H1" s="290"/>
      <c r="I1" s="290"/>
      <c r="J1" s="290"/>
      <c r="K1" s="290"/>
      <c r="L1" s="291"/>
    </row>
    <row r="2" spans="1:12" ht="15.75" customHeight="1">
      <c r="A2" s="254"/>
      <c r="B2" s="286"/>
      <c r="C2" s="292"/>
      <c r="D2" s="293"/>
      <c r="E2" s="293"/>
      <c r="F2" s="293"/>
      <c r="G2" s="293"/>
      <c r="H2" s="293"/>
      <c r="I2" s="293"/>
      <c r="J2" s="293"/>
      <c r="K2" s="293"/>
      <c r="L2" s="294"/>
    </row>
    <row r="3" spans="1:12" ht="15.75" customHeight="1">
      <c r="A3" s="254"/>
      <c r="B3" s="286"/>
      <c r="C3" s="292"/>
      <c r="D3" s="293"/>
      <c r="E3" s="293"/>
      <c r="F3" s="293"/>
      <c r="G3" s="293"/>
      <c r="H3" s="293"/>
      <c r="I3" s="293"/>
      <c r="J3" s="293"/>
      <c r="K3" s="293"/>
      <c r="L3" s="294"/>
    </row>
    <row r="4" spans="1:12" ht="15.75" customHeight="1" thickBot="1">
      <c r="A4" s="371"/>
      <c r="B4" s="372"/>
      <c r="C4" s="417"/>
      <c r="D4" s="418"/>
      <c r="E4" s="418"/>
      <c r="F4" s="418"/>
      <c r="G4" s="418"/>
      <c r="H4" s="418"/>
      <c r="I4" s="418"/>
      <c r="J4" s="418"/>
      <c r="K4" s="418"/>
      <c r="L4" s="419"/>
    </row>
    <row r="5" spans="1:12" ht="15.75" customHeight="1">
      <c r="A5" s="176" t="s">
        <v>1</v>
      </c>
      <c r="B5" s="177"/>
      <c r="C5" s="420" t="s">
        <v>84</v>
      </c>
      <c r="D5" s="421"/>
      <c r="E5" s="421"/>
      <c r="F5" s="421"/>
      <c r="G5" s="421"/>
      <c r="H5" s="421"/>
      <c r="I5" s="421"/>
      <c r="J5" s="421"/>
      <c r="K5" s="421"/>
      <c r="L5" s="422"/>
    </row>
    <row r="6" spans="1:12" ht="15.75" customHeight="1">
      <c r="A6" s="425" t="s">
        <v>31</v>
      </c>
      <c r="B6" s="431"/>
      <c r="C6" s="364" t="s">
        <v>94</v>
      </c>
      <c r="D6" s="423"/>
      <c r="E6" s="423"/>
      <c r="F6" s="423"/>
      <c r="G6" s="423"/>
      <c r="H6" s="423"/>
      <c r="I6" s="423"/>
      <c r="J6" s="423"/>
      <c r="K6" s="423"/>
      <c r="L6" s="424"/>
    </row>
    <row r="7" spans="1:12" ht="15.75" customHeight="1">
      <c r="A7" s="432" t="s">
        <v>32</v>
      </c>
      <c r="B7" s="433"/>
      <c r="C7" s="425" t="s">
        <v>111</v>
      </c>
      <c r="D7" s="426"/>
      <c r="E7" s="426"/>
      <c r="F7" s="426"/>
      <c r="G7" s="426"/>
      <c r="H7" s="426"/>
      <c r="I7" s="426"/>
      <c r="J7" s="426"/>
      <c r="K7" s="426"/>
      <c r="L7" s="427"/>
    </row>
    <row r="8" spans="1:12" ht="15.75" customHeight="1" thickBot="1">
      <c r="A8" s="182" t="s">
        <v>2</v>
      </c>
      <c r="B8" s="183"/>
      <c r="C8" s="303" t="s">
        <v>110</v>
      </c>
      <c r="D8" s="304"/>
      <c r="E8" s="304"/>
      <c r="F8" s="304"/>
      <c r="G8" s="304"/>
      <c r="H8" s="304"/>
      <c r="I8" s="304"/>
      <c r="J8" s="304"/>
      <c r="K8" s="304"/>
      <c r="L8" s="305"/>
    </row>
    <row r="9" spans="2:11" ht="16.5" thickBot="1">
      <c r="B9" s="403" t="s">
        <v>10</v>
      </c>
      <c r="C9" s="403"/>
      <c r="D9" s="403"/>
      <c r="E9" s="403"/>
      <c r="F9" s="403"/>
      <c r="G9" s="403"/>
      <c r="H9" s="403"/>
      <c r="I9" s="403"/>
      <c r="J9" s="403"/>
      <c r="K9" s="403"/>
    </row>
    <row r="10" spans="1:15" ht="18" customHeight="1" thickBot="1">
      <c r="A10" s="388" t="s">
        <v>4</v>
      </c>
      <c r="B10" s="401" t="s">
        <v>87</v>
      </c>
      <c r="C10" s="388" t="s">
        <v>11</v>
      </c>
      <c r="D10" s="401" t="s">
        <v>12</v>
      </c>
      <c r="E10" s="434" t="s">
        <v>30</v>
      </c>
      <c r="F10" s="429" t="s">
        <v>6</v>
      </c>
      <c r="G10" s="398" t="s">
        <v>2</v>
      </c>
      <c r="H10" s="399"/>
      <c r="I10" s="399"/>
      <c r="J10" s="399"/>
      <c r="K10" s="400"/>
      <c r="L10" s="388" t="s">
        <v>13</v>
      </c>
      <c r="M10" s="409" t="s">
        <v>82</v>
      </c>
      <c r="N10" s="332"/>
      <c r="O10" s="333"/>
    </row>
    <row r="11" spans="1:15" ht="54.75" customHeight="1" thickBot="1">
      <c r="A11" s="389"/>
      <c r="B11" s="402"/>
      <c r="C11" s="389"/>
      <c r="D11" s="402"/>
      <c r="E11" s="435"/>
      <c r="F11" s="430"/>
      <c r="G11" s="156" t="s">
        <v>107</v>
      </c>
      <c r="H11" s="204" t="s">
        <v>104</v>
      </c>
      <c r="I11" s="156" t="s">
        <v>103</v>
      </c>
      <c r="J11" s="204" t="s">
        <v>106</v>
      </c>
      <c r="K11" s="156" t="s">
        <v>105</v>
      </c>
      <c r="L11" s="428"/>
      <c r="M11" s="410"/>
      <c r="N11" s="411"/>
      <c r="O11" s="412"/>
    </row>
    <row r="12" spans="1:15" ht="24.75" customHeight="1">
      <c r="A12" s="197">
        <v>1</v>
      </c>
      <c r="B12" s="173" t="s">
        <v>58</v>
      </c>
      <c r="C12" s="200">
        <v>3</v>
      </c>
      <c r="D12" s="199">
        <v>3</v>
      </c>
      <c r="E12" s="200" t="s">
        <v>67</v>
      </c>
      <c r="F12" s="199" t="s">
        <v>75</v>
      </c>
      <c r="G12" s="200">
        <v>21</v>
      </c>
      <c r="H12" s="199">
        <v>2</v>
      </c>
      <c r="I12" s="200">
        <v>4</v>
      </c>
      <c r="J12" s="199">
        <v>3</v>
      </c>
      <c r="K12" s="200">
        <v>0</v>
      </c>
      <c r="L12" s="206">
        <f aca="true" t="shared" si="0" ref="L12:L19">SUM(G12:K12)</f>
        <v>30</v>
      </c>
      <c r="M12" s="413" t="s">
        <v>95</v>
      </c>
      <c r="N12" s="414"/>
      <c r="O12" s="415"/>
    </row>
    <row r="13" spans="1:15" s="22" customFormat="1" ht="24.75" customHeight="1">
      <c r="A13" s="184">
        <f>SUM(A12,1)</f>
        <v>2</v>
      </c>
      <c r="B13" s="174" t="s">
        <v>59</v>
      </c>
      <c r="C13" s="40">
        <v>3</v>
      </c>
      <c r="D13" s="187">
        <v>3</v>
      </c>
      <c r="E13" s="40" t="s">
        <v>68</v>
      </c>
      <c r="F13" s="187" t="s">
        <v>76</v>
      </c>
      <c r="G13" s="40">
        <v>20</v>
      </c>
      <c r="H13" s="187">
        <v>0</v>
      </c>
      <c r="I13" s="40">
        <v>4</v>
      </c>
      <c r="J13" s="187">
        <v>1</v>
      </c>
      <c r="K13" s="40">
        <v>2</v>
      </c>
      <c r="L13" s="139">
        <f t="shared" si="0"/>
        <v>27</v>
      </c>
      <c r="M13" s="390" t="s">
        <v>95</v>
      </c>
      <c r="N13" s="391"/>
      <c r="O13" s="392"/>
    </row>
    <row r="14" spans="1:15" s="22" customFormat="1" ht="24.75" customHeight="1">
      <c r="A14" s="184">
        <f aca="true" t="shared" si="1" ref="A14:A19">SUM(A13,1)</f>
        <v>3</v>
      </c>
      <c r="B14" s="174" t="s">
        <v>60</v>
      </c>
      <c r="C14" s="40">
        <v>3</v>
      </c>
      <c r="D14" s="187">
        <v>3</v>
      </c>
      <c r="E14" s="40" t="s">
        <v>69</v>
      </c>
      <c r="F14" s="187" t="s">
        <v>77</v>
      </c>
      <c r="G14" s="40">
        <v>21</v>
      </c>
      <c r="H14" s="187">
        <v>4</v>
      </c>
      <c r="I14" s="40">
        <v>4</v>
      </c>
      <c r="J14" s="187">
        <v>2</v>
      </c>
      <c r="K14" s="40">
        <v>1</v>
      </c>
      <c r="L14" s="139">
        <f t="shared" si="0"/>
        <v>32</v>
      </c>
      <c r="M14" s="390" t="s">
        <v>95</v>
      </c>
      <c r="N14" s="391"/>
      <c r="O14" s="392"/>
    </row>
    <row r="15" spans="1:15" s="22" customFormat="1" ht="24.75" customHeight="1">
      <c r="A15" s="184">
        <f t="shared" si="1"/>
        <v>4</v>
      </c>
      <c r="B15" s="174" t="s">
        <v>61</v>
      </c>
      <c r="C15" s="40">
        <v>3</v>
      </c>
      <c r="D15" s="187" t="s">
        <v>89</v>
      </c>
      <c r="E15" s="40" t="s">
        <v>70</v>
      </c>
      <c r="F15" s="187" t="s">
        <v>78</v>
      </c>
      <c r="G15" s="40">
        <v>21</v>
      </c>
      <c r="H15" s="187">
        <v>2</v>
      </c>
      <c r="I15" s="40">
        <v>-8</v>
      </c>
      <c r="J15" s="187">
        <v>5</v>
      </c>
      <c r="K15" s="40">
        <v>1</v>
      </c>
      <c r="L15" s="139">
        <f t="shared" si="0"/>
        <v>21</v>
      </c>
      <c r="M15" s="390" t="s">
        <v>95</v>
      </c>
      <c r="N15" s="391"/>
      <c r="O15" s="392"/>
    </row>
    <row r="16" spans="1:15" s="22" customFormat="1" ht="24.75" customHeight="1">
      <c r="A16" s="184">
        <f t="shared" si="1"/>
        <v>5</v>
      </c>
      <c r="B16" s="174" t="s">
        <v>62</v>
      </c>
      <c r="C16" s="40" t="s">
        <v>74</v>
      </c>
      <c r="D16" s="187">
        <v>3</v>
      </c>
      <c r="E16" s="40" t="s">
        <v>71</v>
      </c>
      <c r="F16" s="187" t="s">
        <v>79</v>
      </c>
      <c r="G16" s="40">
        <v>2</v>
      </c>
      <c r="H16" s="187">
        <v>0</v>
      </c>
      <c r="I16" s="40">
        <v>2</v>
      </c>
      <c r="J16" s="187">
        <v>0</v>
      </c>
      <c r="K16" s="40">
        <v>2</v>
      </c>
      <c r="L16" s="139">
        <f t="shared" si="0"/>
        <v>6</v>
      </c>
      <c r="M16" s="390" t="s">
        <v>95</v>
      </c>
      <c r="N16" s="391"/>
      <c r="O16" s="392"/>
    </row>
    <row r="17" spans="1:15" s="22" customFormat="1" ht="24.75" customHeight="1">
      <c r="A17" s="184">
        <f t="shared" si="1"/>
        <v>6</v>
      </c>
      <c r="B17" s="174" t="s">
        <v>63</v>
      </c>
      <c r="C17" s="40" t="s">
        <v>74</v>
      </c>
      <c r="D17" s="187">
        <v>2</v>
      </c>
      <c r="E17" s="40" t="s">
        <v>72</v>
      </c>
      <c r="F17" s="187" t="s">
        <v>80</v>
      </c>
      <c r="G17" s="40">
        <v>8</v>
      </c>
      <c r="H17" s="187">
        <v>0</v>
      </c>
      <c r="I17" s="40">
        <v>0</v>
      </c>
      <c r="J17" s="187">
        <v>0</v>
      </c>
      <c r="K17" s="40">
        <v>1</v>
      </c>
      <c r="L17" s="139">
        <f t="shared" si="0"/>
        <v>9</v>
      </c>
      <c r="M17" s="390" t="s">
        <v>95</v>
      </c>
      <c r="N17" s="391"/>
      <c r="O17" s="392"/>
    </row>
    <row r="18" spans="1:15" s="22" customFormat="1" ht="24.75" customHeight="1">
      <c r="A18" s="184">
        <f t="shared" si="1"/>
        <v>7</v>
      </c>
      <c r="B18" s="174" t="s">
        <v>64</v>
      </c>
      <c r="C18" s="40">
        <v>3</v>
      </c>
      <c r="D18" s="187">
        <v>3</v>
      </c>
      <c r="E18" s="40" t="s">
        <v>71</v>
      </c>
      <c r="F18" s="187" t="s">
        <v>81</v>
      </c>
      <c r="G18" s="40">
        <v>21</v>
      </c>
      <c r="H18" s="187">
        <v>2</v>
      </c>
      <c r="I18" s="40">
        <v>6</v>
      </c>
      <c r="J18" s="187">
        <v>2</v>
      </c>
      <c r="K18" s="40">
        <v>1</v>
      </c>
      <c r="L18" s="139">
        <f t="shared" si="0"/>
        <v>32</v>
      </c>
      <c r="M18" s="404" t="s">
        <v>95</v>
      </c>
      <c r="N18" s="405"/>
      <c r="O18" s="406"/>
    </row>
    <row r="19" spans="1:15" s="22" customFormat="1" ht="24.75" customHeight="1" thickBot="1">
      <c r="A19" s="193">
        <f t="shared" si="1"/>
        <v>8</v>
      </c>
      <c r="B19" s="175" t="s">
        <v>65</v>
      </c>
      <c r="C19" s="41" t="s">
        <v>74</v>
      </c>
      <c r="D19" s="195" t="s">
        <v>74</v>
      </c>
      <c r="E19" s="41" t="s">
        <v>73</v>
      </c>
      <c r="F19" s="195" t="s">
        <v>79</v>
      </c>
      <c r="G19" s="41">
        <v>9</v>
      </c>
      <c r="H19" s="195">
        <v>1</v>
      </c>
      <c r="I19" s="41">
        <v>0</v>
      </c>
      <c r="J19" s="195">
        <v>3</v>
      </c>
      <c r="K19" s="41">
        <v>1</v>
      </c>
      <c r="L19" s="211">
        <f t="shared" si="0"/>
        <v>14</v>
      </c>
      <c r="M19" s="393" t="s">
        <v>95</v>
      </c>
      <c r="N19" s="394"/>
      <c r="O19" s="395"/>
    </row>
    <row r="20" spans="1:15" s="22" customFormat="1" ht="19.5" customHeight="1" thickBot="1">
      <c r="A20" s="385" t="s">
        <v>66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7"/>
    </row>
    <row r="21" spans="1:15" s="22" customFormat="1" ht="1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34"/>
      <c r="N21" s="34"/>
      <c r="O21" s="34"/>
    </row>
    <row r="22" spans="1:12" s="22" customFormat="1" ht="14.25" customHeigh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9" spans="1:12" ht="12.75">
      <c r="A29" s="27"/>
      <c r="B29" s="27"/>
      <c r="C29" s="28"/>
      <c r="D29" s="27"/>
      <c r="E29" s="27"/>
      <c r="F29" s="27"/>
      <c r="G29" s="27"/>
      <c r="H29" s="27"/>
      <c r="I29" s="27"/>
      <c r="J29" s="27"/>
      <c r="K29" s="27"/>
      <c r="L29" s="27"/>
    </row>
  </sheetData>
  <sheetProtection/>
  <mergeCells count="27">
    <mergeCell ref="A20:O20"/>
    <mergeCell ref="M18:O18"/>
    <mergeCell ref="M19:O19"/>
    <mergeCell ref="A6:B6"/>
    <mergeCell ref="A7:B7"/>
    <mergeCell ref="E10:E11"/>
    <mergeCell ref="M10:O11"/>
    <mergeCell ref="M12:O12"/>
    <mergeCell ref="M13:O13"/>
    <mergeCell ref="M14:O14"/>
    <mergeCell ref="A1:B4"/>
    <mergeCell ref="B9:K9"/>
    <mergeCell ref="F10:F11"/>
    <mergeCell ref="G10:K10"/>
    <mergeCell ref="B10:B11"/>
    <mergeCell ref="C10:C11"/>
    <mergeCell ref="D10:D11"/>
    <mergeCell ref="A10:A11"/>
    <mergeCell ref="M15:O15"/>
    <mergeCell ref="M16:O16"/>
    <mergeCell ref="M17:O17"/>
    <mergeCell ref="C1:L4"/>
    <mergeCell ref="C5:L5"/>
    <mergeCell ref="C6:L6"/>
    <mergeCell ref="C7:L7"/>
    <mergeCell ref="C8:L8"/>
    <mergeCell ref="L10:L11"/>
  </mergeCells>
  <printOptions/>
  <pageMargins left="0.3937007874015748" right="0.3937007874015748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O25"/>
  <sheetViews>
    <sheetView zoomScalePageLayoutView="0" workbookViewId="0" topLeftCell="A1">
      <selection activeCell="A20" sqref="A20:O20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4" width="7.75390625" style="0" customWidth="1"/>
    <col min="5" max="5" width="20.75390625" style="0" customWidth="1"/>
    <col min="6" max="6" width="10.75390625" style="0" customWidth="1"/>
    <col min="7" max="11" width="5.25390625" style="0" customWidth="1"/>
    <col min="12" max="12" width="20.75390625" style="0" customWidth="1"/>
    <col min="13" max="15" width="6.75390625" style="0" customWidth="1"/>
  </cols>
  <sheetData>
    <row r="1" spans="1:12" ht="15.75" customHeight="1">
      <c r="A1" s="252" t="s">
        <v>0</v>
      </c>
      <c r="B1" s="285"/>
      <c r="C1" s="373" t="s">
        <v>83</v>
      </c>
      <c r="D1" s="374"/>
      <c r="E1" s="374"/>
      <c r="F1" s="374"/>
      <c r="G1" s="374"/>
      <c r="H1" s="374"/>
      <c r="I1" s="374"/>
      <c r="J1" s="374"/>
      <c r="K1" s="374"/>
      <c r="L1" s="375"/>
    </row>
    <row r="2" spans="1:12" ht="15.75" customHeight="1">
      <c r="A2" s="254"/>
      <c r="B2" s="286"/>
      <c r="C2" s="376"/>
      <c r="D2" s="377"/>
      <c r="E2" s="377"/>
      <c r="F2" s="377"/>
      <c r="G2" s="377"/>
      <c r="H2" s="377"/>
      <c r="I2" s="377"/>
      <c r="J2" s="377"/>
      <c r="K2" s="377"/>
      <c r="L2" s="378"/>
    </row>
    <row r="3" spans="1:12" ht="15.75" customHeight="1">
      <c r="A3" s="254"/>
      <c r="B3" s="286"/>
      <c r="C3" s="376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5.75" customHeight="1">
      <c r="A4" s="254"/>
      <c r="B4" s="286"/>
      <c r="C4" s="436"/>
      <c r="D4" s="437"/>
      <c r="E4" s="437"/>
      <c r="F4" s="437"/>
      <c r="G4" s="437"/>
      <c r="H4" s="437"/>
      <c r="I4" s="437"/>
      <c r="J4" s="437"/>
      <c r="K4" s="437"/>
      <c r="L4" s="438"/>
    </row>
    <row r="5" spans="1:12" ht="15.75" customHeight="1">
      <c r="A5" s="180" t="s">
        <v>1</v>
      </c>
      <c r="B5" s="181"/>
      <c r="C5" s="425" t="s">
        <v>84</v>
      </c>
      <c r="D5" s="426"/>
      <c r="E5" s="426"/>
      <c r="F5" s="426"/>
      <c r="G5" s="426"/>
      <c r="H5" s="426"/>
      <c r="I5" s="426"/>
      <c r="J5" s="426"/>
      <c r="K5" s="426"/>
      <c r="L5" s="427"/>
    </row>
    <row r="6" spans="1:12" ht="15.75" customHeight="1">
      <c r="A6" s="425" t="s">
        <v>31</v>
      </c>
      <c r="B6" s="431"/>
      <c r="C6" s="364" t="s">
        <v>85</v>
      </c>
      <c r="D6" s="423"/>
      <c r="E6" s="423"/>
      <c r="F6" s="423"/>
      <c r="G6" s="423"/>
      <c r="H6" s="423"/>
      <c r="I6" s="423"/>
      <c r="J6" s="423"/>
      <c r="K6" s="423"/>
      <c r="L6" s="424"/>
    </row>
    <row r="7" spans="1:12" ht="15.75" customHeight="1">
      <c r="A7" s="432" t="s">
        <v>32</v>
      </c>
      <c r="B7" s="433"/>
      <c r="C7" s="425" t="s">
        <v>86</v>
      </c>
      <c r="D7" s="426"/>
      <c r="E7" s="426"/>
      <c r="F7" s="426"/>
      <c r="G7" s="426"/>
      <c r="H7" s="426"/>
      <c r="I7" s="426"/>
      <c r="J7" s="426"/>
      <c r="K7" s="426"/>
      <c r="L7" s="427"/>
    </row>
    <row r="8" spans="1:12" ht="15.75" customHeight="1" thickBot="1">
      <c r="A8" s="182" t="s">
        <v>2</v>
      </c>
      <c r="B8" s="183"/>
      <c r="C8" s="303" t="s">
        <v>102</v>
      </c>
      <c r="D8" s="304"/>
      <c r="E8" s="304"/>
      <c r="F8" s="304"/>
      <c r="G8" s="304"/>
      <c r="H8" s="304"/>
      <c r="I8" s="304"/>
      <c r="J8" s="304"/>
      <c r="K8" s="304"/>
      <c r="L8" s="305"/>
    </row>
    <row r="9" spans="2:11" ht="16.5" thickBot="1">
      <c r="B9" s="403" t="s">
        <v>10</v>
      </c>
      <c r="C9" s="403"/>
      <c r="D9" s="403"/>
      <c r="E9" s="403"/>
      <c r="F9" s="403"/>
      <c r="G9" s="403"/>
      <c r="H9" s="403"/>
      <c r="I9" s="403"/>
      <c r="J9" s="403"/>
      <c r="K9" s="403"/>
    </row>
    <row r="10" spans="1:15" ht="18" customHeight="1" thickBot="1">
      <c r="A10" s="388" t="s">
        <v>4</v>
      </c>
      <c r="B10" s="401" t="s">
        <v>87</v>
      </c>
      <c r="C10" s="388" t="s">
        <v>11</v>
      </c>
      <c r="D10" s="401" t="s">
        <v>12</v>
      </c>
      <c r="E10" s="434" t="s">
        <v>30</v>
      </c>
      <c r="F10" s="429" t="s">
        <v>6</v>
      </c>
      <c r="G10" s="398" t="s">
        <v>2</v>
      </c>
      <c r="H10" s="399"/>
      <c r="I10" s="399"/>
      <c r="J10" s="399"/>
      <c r="K10" s="400"/>
      <c r="L10" s="439" t="s">
        <v>13</v>
      </c>
      <c r="M10" s="409" t="s">
        <v>82</v>
      </c>
      <c r="N10" s="332"/>
      <c r="O10" s="333"/>
    </row>
    <row r="11" spans="1:15" ht="54.75" customHeight="1" thickBot="1">
      <c r="A11" s="389"/>
      <c r="B11" s="402"/>
      <c r="C11" s="389"/>
      <c r="D11" s="402"/>
      <c r="E11" s="435"/>
      <c r="F11" s="430"/>
      <c r="G11" s="156" t="s">
        <v>107</v>
      </c>
      <c r="H11" s="152" t="s">
        <v>108</v>
      </c>
      <c r="I11" s="156" t="s">
        <v>103</v>
      </c>
      <c r="J11" s="204" t="s">
        <v>106</v>
      </c>
      <c r="K11" s="156" t="s">
        <v>105</v>
      </c>
      <c r="L11" s="440"/>
      <c r="M11" s="410"/>
      <c r="N11" s="411"/>
      <c r="O11" s="412"/>
    </row>
    <row r="12" spans="1:15" ht="24.75" customHeight="1">
      <c r="A12" s="197">
        <v>1</v>
      </c>
      <c r="B12" s="173" t="s">
        <v>58</v>
      </c>
      <c r="C12" s="200">
        <v>3</v>
      </c>
      <c r="D12" s="199">
        <v>3</v>
      </c>
      <c r="E12" s="200" t="s">
        <v>67</v>
      </c>
      <c r="F12" s="199" t="s">
        <v>75</v>
      </c>
      <c r="G12" s="200">
        <v>17</v>
      </c>
      <c r="H12" s="199">
        <v>0</v>
      </c>
      <c r="I12" s="200">
        <v>0</v>
      </c>
      <c r="J12" s="199">
        <v>0</v>
      </c>
      <c r="K12" s="200">
        <v>1</v>
      </c>
      <c r="L12" s="206">
        <f aca="true" t="shared" si="0" ref="L12:L19">SUM(G12:K12)</f>
        <v>18</v>
      </c>
      <c r="M12" s="413" t="s">
        <v>95</v>
      </c>
      <c r="N12" s="414"/>
      <c r="O12" s="415"/>
    </row>
    <row r="13" spans="1:15" s="22" customFormat="1" ht="24.75" customHeight="1">
      <c r="A13" s="184">
        <f>SUM(A12,1)</f>
        <v>2</v>
      </c>
      <c r="B13" s="174" t="s">
        <v>59</v>
      </c>
      <c r="C13" s="40">
        <v>3</v>
      </c>
      <c r="D13" s="187">
        <v>3</v>
      </c>
      <c r="E13" s="40" t="s">
        <v>68</v>
      </c>
      <c r="F13" s="187" t="s">
        <v>76</v>
      </c>
      <c r="G13" s="40">
        <v>16</v>
      </c>
      <c r="H13" s="187">
        <v>1</v>
      </c>
      <c r="I13" s="40">
        <v>-4</v>
      </c>
      <c r="J13" s="187">
        <v>0</v>
      </c>
      <c r="K13" s="40">
        <v>1</v>
      </c>
      <c r="L13" s="139">
        <f t="shared" si="0"/>
        <v>14</v>
      </c>
      <c r="M13" s="390" t="s">
        <v>95</v>
      </c>
      <c r="N13" s="391"/>
      <c r="O13" s="392"/>
    </row>
    <row r="14" spans="1:15" s="22" customFormat="1" ht="24.75" customHeight="1">
      <c r="A14" s="184">
        <f aca="true" t="shared" si="1" ref="A14:A19">SUM(A13,1)</f>
        <v>3</v>
      </c>
      <c r="B14" s="174" t="s">
        <v>60</v>
      </c>
      <c r="C14" s="40">
        <v>3</v>
      </c>
      <c r="D14" s="187">
        <v>3</v>
      </c>
      <c r="E14" s="40" t="s">
        <v>69</v>
      </c>
      <c r="F14" s="187" t="s">
        <v>77</v>
      </c>
      <c r="G14" s="40">
        <v>18</v>
      </c>
      <c r="H14" s="187">
        <v>7</v>
      </c>
      <c r="I14" s="40">
        <v>0</v>
      </c>
      <c r="J14" s="187">
        <v>0</v>
      </c>
      <c r="K14" s="40">
        <v>2</v>
      </c>
      <c r="L14" s="139">
        <f t="shared" si="0"/>
        <v>27</v>
      </c>
      <c r="M14" s="390" t="s">
        <v>95</v>
      </c>
      <c r="N14" s="391"/>
      <c r="O14" s="392"/>
    </row>
    <row r="15" spans="1:15" s="22" customFormat="1" ht="24.75" customHeight="1">
      <c r="A15" s="184">
        <f t="shared" si="1"/>
        <v>4</v>
      </c>
      <c r="B15" s="174" t="s">
        <v>61</v>
      </c>
      <c r="C15" s="40">
        <v>3</v>
      </c>
      <c r="D15" s="187">
        <v>3</v>
      </c>
      <c r="E15" s="40" t="s">
        <v>70</v>
      </c>
      <c r="F15" s="187" t="s">
        <v>78</v>
      </c>
      <c r="G15" s="40">
        <v>17</v>
      </c>
      <c r="H15" s="187">
        <v>0</v>
      </c>
      <c r="I15" s="40">
        <v>-8</v>
      </c>
      <c r="J15" s="187">
        <v>1</v>
      </c>
      <c r="K15" s="40">
        <v>0</v>
      </c>
      <c r="L15" s="139">
        <f t="shared" si="0"/>
        <v>10</v>
      </c>
      <c r="M15" s="390" t="s">
        <v>95</v>
      </c>
      <c r="N15" s="391"/>
      <c r="O15" s="392"/>
    </row>
    <row r="16" spans="1:15" s="22" customFormat="1" ht="24.75" customHeight="1">
      <c r="A16" s="184">
        <f t="shared" si="1"/>
        <v>5</v>
      </c>
      <c r="B16" s="174" t="s">
        <v>62</v>
      </c>
      <c r="C16" s="40" t="s">
        <v>74</v>
      </c>
      <c r="D16" s="187" t="s">
        <v>74</v>
      </c>
      <c r="E16" s="40" t="s">
        <v>71</v>
      </c>
      <c r="F16" s="187" t="s">
        <v>79</v>
      </c>
      <c r="G16" s="40">
        <v>17</v>
      </c>
      <c r="H16" s="187">
        <v>0</v>
      </c>
      <c r="I16" s="40">
        <v>-4</v>
      </c>
      <c r="J16" s="187">
        <v>-3</v>
      </c>
      <c r="K16" s="40">
        <v>1</v>
      </c>
      <c r="L16" s="139">
        <f t="shared" si="0"/>
        <v>11</v>
      </c>
      <c r="M16" s="390" t="s">
        <v>95</v>
      </c>
      <c r="N16" s="391"/>
      <c r="O16" s="392"/>
    </row>
    <row r="17" spans="1:15" s="22" customFormat="1" ht="24.75" customHeight="1">
      <c r="A17" s="184">
        <f t="shared" si="1"/>
        <v>6</v>
      </c>
      <c r="B17" s="174" t="s">
        <v>63</v>
      </c>
      <c r="C17" s="40" t="s">
        <v>74</v>
      </c>
      <c r="D17" s="187" t="s">
        <v>74</v>
      </c>
      <c r="E17" s="40" t="s">
        <v>72</v>
      </c>
      <c r="F17" s="187" t="s">
        <v>80</v>
      </c>
      <c r="G17" s="40">
        <v>16</v>
      </c>
      <c r="H17" s="187">
        <v>1</v>
      </c>
      <c r="I17" s="40">
        <v>-7</v>
      </c>
      <c r="J17" s="187">
        <v>-9</v>
      </c>
      <c r="K17" s="40">
        <v>0</v>
      </c>
      <c r="L17" s="139">
        <f t="shared" si="0"/>
        <v>1</v>
      </c>
      <c r="M17" s="390" t="s">
        <v>95</v>
      </c>
      <c r="N17" s="391"/>
      <c r="O17" s="392"/>
    </row>
    <row r="18" spans="1:15" s="22" customFormat="1" ht="24.75" customHeight="1">
      <c r="A18" s="184">
        <f t="shared" si="1"/>
        <v>7</v>
      </c>
      <c r="B18" s="174" t="s">
        <v>64</v>
      </c>
      <c r="C18" s="40">
        <v>3</v>
      </c>
      <c r="D18" s="187">
        <v>3</v>
      </c>
      <c r="E18" s="40" t="s">
        <v>71</v>
      </c>
      <c r="F18" s="187" t="s">
        <v>81</v>
      </c>
      <c r="G18" s="40">
        <v>17</v>
      </c>
      <c r="H18" s="187">
        <v>0</v>
      </c>
      <c r="I18" s="40">
        <v>1</v>
      </c>
      <c r="J18" s="187">
        <v>0</v>
      </c>
      <c r="K18" s="40">
        <v>1</v>
      </c>
      <c r="L18" s="139">
        <f t="shared" si="0"/>
        <v>19</v>
      </c>
      <c r="M18" s="404" t="s">
        <v>95</v>
      </c>
      <c r="N18" s="405"/>
      <c r="O18" s="406"/>
    </row>
    <row r="19" spans="1:15" s="22" customFormat="1" ht="24.75" customHeight="1" thickBot="1">
      <c r="A19" s="193">
        <f t="shared" si="1"/>
        <v>8</v>
      </c>
      <c r="B19" s="175" t="s">
        <v>65</v>
      </c>
      <c r="C19" s="41" t="s">
        <v>74</v>
      </c>
      <c r="D19" s="195" t="s">
        <v>74</v>
      </c>
      <c r="E19" s="41" t="s">
        <v>73</v>
      </c>
      <c r="F19" s="195" t="s">
        <v>79</v>
      </c>
      <c r="G19" s="41">
        <v>17</v>
      </c>
      <c r="H19" s="195">
        <v>0</v>
      </c>
      <c r="I19" s="41">
        <v>0</v>
      </c>
      <c r="J19" s="195">
        <v>0</v>
      </c>
      <c r="K19" s="41">
        <v>1</v>
      </c>
      <c r="L19" s="211">
        <f t="shared" si="0"/>
        <v>18</v>
      </c>
      <c r="M19" s="393" t="s">
        <v>95</v>
      </c>
      <c r="N19" s="394"/>
      <c r="O19" s="395"/>
    </row>
    <row r="20" spans="1:15" ht="19.5" customHeight="1" thickBot="1">
      <c r="A20" s="385" t="s">
        <v>88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7"/>
    </row>
    <row r="21" spans="1:15" ht="15.75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34"/>
      <c r="N21" s="34"/>
      <c r="O21" s="34"/>
    </row>
    <row r="22" spans="1:15" ht="15.75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2"/>
      <c r="N22" s="22"/>
      <c r="O22" s="22"/>
    </row>
    <row r="25" spans="1:12" ht="12.75">
      <c r="A25" s="27"/>
      <c r="B25" s="27"/>
      <c r="C25" s="28"/>
      <c r="D25" s="27"/>
      <c r="E25" s="27"/>
      <c r="F25" s="27"/>
      <c r="G25" s="27"/>
      <c r="H25" s="27"/>
      <c r="I25" s="27"/>
      <c r="J25" s="27"/>
      <c r="K25" s="27"/>
      <c r="L25" s="27"/>
    </row>
  </sheetData>
  <sheetProtection/>
  <mergeCells count="27">
    <mergeCell ref="M19:O19"/>
    <mergeCell ref="M14:O14"/>
    <mergeCell ref="M15:O15"/>
    <mergeCell ref="M16:O16"/>
    <mergeCell ref="M17:O17"/>
    <mergeCell ref="A7:B7"/>
    <mergeCell ref="C7:L7"/>
    <mergeCell ref="C8:L8"/>
    <mergeCell ref="M10:O11"/>
    <mergeCell ref="A10:A11"/>
    <mergeCell ref="L10:L11"/>
    <mergeCell ref="E10:E11"/>
    <mergeCell ref="A1:B4"/>
    <mergeCell ref="C1:L4"/>
    <mergeCell ref="C5:L5"/>
    <mergeCell ref="C6:L6"/>
    <mergeCell ref="A6:B6"/>
    <mergeCell ref="A20:O20"/>
    <mergeCell ref="B9:K9"/>
    <mergeCell ref="F10:F11"/>
    <mergeCell ref="G10:K10"/>
    <mergeCell ref="B10:B11"/>
    <mergeCell ref="C10:C11"/>
    <mergeCell ref="D10:D11"/>
    <mergeCell ref="M12:O12"/>
    <mergeCell ref="M13:O13"/>
    <mergeCell ref="M18:O18"/>
  </mergeCells>
  <printOptions/>
  <pageMargins left="0.3937007874015748" right="0.3937007874015748" top="0.3937007874015748" bottom="0.3937007874015748" header="0.11811023622047245" footer="0.118110236220472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O21"/>
  <sheetViews>
    <sheetView zoomScalePageLayoutView="0" workbookViewId="0" topLeftCell="A1">
      <selection activeCell="A20" sqref="A20:O20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4" width="7.75390625" style="0" customWidth="1"/>
    <col min="5" max="5" width="20.75390625" style="0" customWidth="1"/>
    <col min="6" max="6" width="10.75390625" style="0" customWidth="1"/>
    <col min="7" max="11" width="5.25390625" style="0" customWidth="1"/>
    <col min="12" max="12" width="20.75390625" style="0" customWidth="1"/>
    <col min="13" max="15" width="6.75390625" style="0" customWidth="1"/>
  </cols>
  <sheetData>
    <row r="1" spans="1:12" ht="15.75" customHeight="1">
      <c r="A1" s="252" t="s">
        <v>0</v>
      </c>
      <c r="B1" s="285"/>
      <c r="C1" s="373" t="s">
        <v>83</v>
      </c>
      <c r="D1" s="374"/>
      <c r="E1" s="374"/>
      <c r="F1" s="374"/>
      <c r="G1" s="374"/>
      <c r="H1" s="374"/>
      <c r="I1" s="374"/>
      <c r="J1" s="374"/>
      <c r="K1" s="374"/>
      <c r="L1" s="375"/>
    </row>
    <row r="2" spans="1:12" ht="15.75" customHeight="1">
      <c r="A2" s="254"/>
      <c r="B2" s="286"/>
      <c r="C2" s="376"/>
      <c r="D2" s="377"/>
      <c r="E2" s="377"/>
      <c r="F2" s="377"/>
      <c r="G2" s="377"/>
      <c r="H2" s="377"/>
      <c r="I2" s="377"/>
      <c r="J2" s="377"/>
      <c r="K2" s="377"/>
      <c r="L2" s="378"/>
    </row>
    <row r="3" spans="1:12" ht="15.75" customHeight="1">
      <c r="A3" s="254"/>
      <c r="B3" s="286"/>
      <c r="C3" s="376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5.75" customHeight="1">
      <c r="A4" s="254"/>
      <c r="B4" s="286"/>
      <c r="C4" s="436"/>
      <c r="D4" s="437"/>
      <c r="E4" s="437"/>
      <c r="F4" s="437"/>
      <c r="G4" s="437"/>
      <c r="H4" s="437"/>
      <c r="I4" s="437"/>
      <c r="J4" s="437"/>
      <c r="K4" s="437"/>
      <c r="L4" s="438"/>
    </row>
    <row r="5" spans="1:12" ht="15.75" customHeight="1">
      <c r="A5" s="180" t="s">
        <v>1</v>
      </c>
      <c r="B5" s="181"/>
      <c r="C5" s="425" t="s">
        <v>84</v>
      </c>
      <c r="D5" s="426"/>
      <c r="E5" s="426"/>
      <c r="F5" s="426"/>
      <c r="G5" s="426"/>
      <c r="H5" s="426"/>
      <c r="I5" s="426"/>
      <c r="J5" s="426"/>
      <c r="K5" s="426"/>
      <c r="L5" s="427"/>
    </row>
    <row r="6" spans="1:12" ht="15.75" customHeight="1">
      <c r="A6" s="425" t="s">
        <v>31</v>
      </c>
      <c r="B6" s="431"/>
      <c r="C6" s="364" t="s">
        <v>85</v>
      </c>
      <c r="D6" s="423"/>
      <c r="E6" s="423"/>
      <c r="F6" s="423"/>
      <c r="G6" s="423"/>
      <c r="H6" s="423"/>
      <c r="I6" s="423"/>
      <c r="J6" s="423"/>
      <c r="K6" s="423"/>
      <c r="L6" s="424"/>
    </row>
    <row r="7" spans="1:12" ht="15.75" customHeight="1">
      <c r="A7" s="432" t="s">
        <v>32</v>
      </c>
      <c r="B7" s="433"/>
      <c r="C7" s="425" t="s">
        <v>86</v>
      </c>
      <c r="D7" s="426"/>
      <c r="E7" s="426"/>
      <c r="F7" s="426"/>
      <c r="G7" s="426"/>
      <c r="H7" s="426"/>
      <c r="I7" s="426"/>
      <c r="J7" s="426"/>
      <c r="K7" s="426"/>
      <c r="L7" s="427"/>
    </row>
    <row r="8" spans="1:12" ht="15.75" customHeight="1" thickBot="1">
      <c r="A8" s="182" t="s">
        <v>2</v>
      </c>
      <c r="B8" s="183"/>
      <c r="C8" s="303" t="s">
        <v>102</v>
      </c>
      <c r="D8" s="304"/>
      <c r="E8" s="304"/>
      <c r="F8" s="304"/>
      <c r="G8" s="304"/>
      <c r="H8" s="304"/>
      <c r="I8" s="304"/>
      <c r="J8" s="304"/>
      <c r="K8" s="304"/>
      <c r="L8" s="305"/>
    </row>
    <row r="9" spans="2:11" ht="16.5" thickBot="1">
      <c r="B9" s="403" t="s">
        <v>10</v>
      </c>
      <c r="C9" s="403"/>
      <c r="D9" s="403"/>
      <c r="E9" s="403"/>
      <c r="F9" s="403"/>
      <c r="G9" s="403"/>
      <c r="H9" s="403"/>
      <c r="I9" s="403"/>
      <c r="J9" s="403"/>
      <c r="K9" s="403"/>
    </row>
    <row r="10" spans="1:15" ht="18" customHeight="1" thickBot="1">
      <c r="A10" s="388" t="s">
        <v>4</v>
      </c>
      <c r="B10" s="401" t="s">
        <v>87</v>
      </c>
      <c r="C10" s="388" t="s">
        <v>11</v>
      </c>
      <c r="D10" s="401" t="s">
        <v>12</v>
      </c>
      <c r="E10" s="434" t="s">
        <v>30</v>
      </c>
      <c r="F10" s="429" t="s">
        <v>6</v>
      </c>
      <c r="G10" s="398" t="s">
        <v>2</v>
      </c>
      <c r="H10" s="399"/>
      <c r="I10" s="399"/>
      <c r="J10" s="399"/>
      <c r="K10" s="400"/>
      <c r="L10" s="439" t="s">
        <v>13</v>
      </c>
      <c r="M10" s="409" t="s">
        <v>82</v>
      </c>
      <c r="N10" s="332"/>
      <c r="O10" s="333"/>
    </row>
    <row r="11" spans="1:15" ht="54.75" customHeight="1" thickBot="1">
      <c r="A11" s="389"/>
      <c r="B11" s="402"/>
      <c r="C11" s="389"/>
      <c r="D11" s="402"/>
      <c r="E11" s="435"/>
      <c r="F11" s="430"/>
      <c r="G11" s="156" t="s">
        <v>107</v>
      </c>
      <c r="H11" s="204" t="s">
        <v>104</v>
      </c>
      <c r="I11" s="156" t="s">
        <v>103</v>
      </c>
      <c r="J11" s="204" t="s">
        <v>106</v>
      </c>
      <c r="K11" s="156" t="s">
        <v>105</v>
      </c>
      <c r="L11" s="440"/>
      <c r="M11" s="410"/>
      <c r="N11" s="411"/>
      <c r="O11" s="412"/>
    </row>
    <row r="12" spans="1:15" ht="24.75" customHeight="1">
      <c r="A12" s="197">
        <v>1</v>
      </c>
      <c r="B12" s="173" t="s">
        <v>58</v>
      </c>
      <c r="C12" s="200">
        <v>3</v>
      </c>
      <c r="D12" s="199">
        <v>3</v>
      </c>
      <c r="E12" s="200" t="s">
        <v>67</v>
      </c>
      <c r="F12" s="199" t="s">
        <v>75</v>
      </c>
      <c r="G12" s="200">
        <v>25</v>
      </c>
      <c r="H12" s="199">
        <v>1</v>
      </c>
      <c r="I12" s="200">
        <v>2</v>
      </c>
      <c r="J12" s="199">
        <v>1</v>
      </c>
      <c r="K12" s="200">
        <v>1</v>
      </c>
      <c r="L12" s="206">
        <f aca="true" t="shared" si="0" ref="L12:L19">SUM(G12:K12)</f>
        <v>30</v>
      </c>
      <c r="M12" s="413" t="s">
        <v>95</v>
      </c>
      <c r="N12" s="414"/>
      <c r="O12" s="415"/>
    </row>
    <row r="13" spans="1:15" s="22" customFormat="1" ht="24.75" customHeight="1">
      <c r="A13" s="184">
        <f>SUM(A12,1)</f>
        <v>2</v>
      </c>
      <c r="B13" s="174" t="s">
        <v>59</v>
      </c>
      <c r="C13" s="40">
        <v>3</v>
      </c>
      <c r="D13" s="187">
        <v>3</v>
      </c>
      <c r="E13" s="40" t="s">
        <v>68</v>
      </c>
      <c r="F13" s="187" t="s">
        <v>76</v>
      </c>
      <c r="G13" s="40">
        <v>27</v>
      </c>
      <c r="H13" s="187">
        <v>3</v>
      </c>
      <c r="I13" s="40">
        <v>4</v>
      </c>
      <c r="J13" s="187">
        <v>2</v>
      </c>
      <c r="K13" s="40">
        <v>4</v>
      </c>
      <c r="L13" s="139">
        <f t="shared" si="0"/>
        <v>40</v>
      </c>
      <c r="M13" s="390" t="s">
        <v>95</v>
      </c>
      <c r="N13" s="391"/>
      <c r="O13" s="392"/>
    </row>
    <row r="14" spans="1:15" s="22" customFormat="1" ht="24.75" customHeight="1">
      <c r="A14" s="184">
        <f aca="true" t="shared" si="1" ref="A14:A19">SUM(A13,1)</f>
        <v>3</v>
      </c>
      <c r="B14" s="174" t="s">
        <v>60</v>
      </c>
      <c r="C14" s="40">
        <v>3</v>
      </c>
      <c r="D14" s="187">
        <v>3</v>
      </c>
      <c r="E14" s="40" t="s">
        <v>69</v>
      </c>
      <c r="F14" s="187" t="s">
        <v>77</v>
      </c>
      <c r="G14" s="40">
        <v>27</v>
      </c>
      <c r="H14" s="187">
        <v>9</v>
      </c>
      <c r="I14" s="40">
        <v>0</v>
      </c>
      <c r="J14" s="187">
        <v>2</v>
      </c>
      <c r="K14" s="40">
        <v>3</v>
      </c>
      <c r="L14" s="139">
        <f t="shared" si="0"/>
        <v>41</v>
      </c>
      <c r="M14" s="390" t="s">
        <v>95</v>
      </c>
      <c r="N14" s="391"/>
      <c r="O14" s="392"/>
    </row>
    <row r="15" spans="1:15" s="22" customFormat="1" ht="24.75" customHeight="1">
      <c r="A15" s="184">
        <f t="shared" si="1"/>
        <v>4</v>
      </c>
      <c r="B15" s="174" t="s">
        <v>61</v>
      </c>
      <c r="C15" s="40">
        <v>3</v>
      </c>
      <c r="D15" s="187" t="s">
        <v>109</v>
      </c>
      <c r="E15" s="40" t="s">
        <v>70</v>
      </c>
      <c r="F15" s="187" t="s">
        <v>78</v>
      </c>
      <c r="G15" s="40">
        <v>31</v>
      </c>
      <c r="H15" s="187">
        <v>2</v>
      </c>
      <c r="I15" s="40">
        <v>0</v>
      </c>
      <c r="J15" s="187">
        <v>4.5</v>
      </c>
      <c r="K15" s="40">
        <v>3</v>
      </c>
      <c r="L15" s="139">
        <f t="shared" si="0"/>
        <v>40.5</v>
      </c>
      <c r="M15" s="444" t="s">
        <v>131</v>
      </c>
      <c r="N15" s="445"/>
      <c r="O15" s="446"/>
    </row>
    <row r="16" spans="1:15" s="22" customFormat="1" ht="24.75" customHeight="1">
      <c r="A16" s="184">
        <f t="shared" si="1"/>
        <v>5</v>
      </c>
      <c r="B16" s="174" t="s">
        <v>62</v>
      </c>
      <c r="C16" s="40" t="s">
        <v>74</v>
      </c>
      <c r="D16" s="187" t="s">
        <v>74</v>
      </c>
      <c r="E16" s="40" t="s">
        <v>71</v>
      </c>
      <c r="F16" s="187" t="s">
        <v>79</v>
      </c>
      <c r="G16" s="40">
        <v>18</v>
      </c>
      <c r="H16" s="187">
        <v>1</v>
      </c>
      <c r="I16" s="40">
        <v>0</v>
      </c>
      <c r="J16" s="187">
        <v>1</v>
      </c>
      <c r="K16" s="40">
        <v>0</v>
      </c>
      <c r="L16" s="139">
        <f t="shared" si="0"/>
        <v>20</v>
      </c>
      <c r="M16" s="441" t="s">
        <v>130</v>
      </c>
      <c r="N16" s="442"/>
      <c r="O16" s="443"/>
    </row>
    <row r="17" spans="1:15" s="22" customFormat="1" ht="24.75" customHeight="1">
      <c r="A17" s="184">
        <f t="shared" si="1"/>
        <v>6</v>
      </c>
      <c r="B17" s="174" t="s">
        <v>63</v>
      </c>
      <c r="C17" s="40" t="s">
        <v>74</v>
      </c>
      <c r="D17" s="187" t="s">
        <v>74</v>
      </c>
      <c r="E17" s="40" t="s">
        <v>72</v>
      </c>
      <c r="F17" s="187" t="s">
        <v>80</v>
      </c>
      <c r="G17" s="40">
        <v>16</v>
      </c>
      <c r="H17" s="187">
        <v>2</v>
      </c>
      <c r="I17" s="40">
        <v>2</v>
      </c>
      <c r="J17" s="187">
        <v>1</v>
      </c>
      <c r="K17" s="40">
        <v>2</v>
      </c>
      <c r="L17" s="139">
        <f t="shared" si="0"/>
        <v>23</v>
      </c>
      <c r="M17" s="390" t="s">
        <v>95</v>
      </c>
      <c r="N17" s="391"/>
      <c r="O17" s="392"/>
    </row>
    <row r="18" spans="1:15" s="22" customFormat="1" ht="24.75" customHeight="1">
      <c r="A18" s="184">
        <f t="shared" si="1"/>
        <v>7</v>
      </c>
      <c r="B18" s="174" t="s">
        <v>64</v>
      </c>
      <c r="C18" s="40">
        <v>3</v>
      </c>
      <c r="D18" s="187">
        <v>3</v>
      </c>
      <c r="E18" s="40" t="s">
        <v>71</v>
      </c>
      <c r="F18" s="187" t="s">
        <v>81</v>
      </c>
      <c r="G18" s="40">
        <v>23</v>
      </c>
      <c r="H18" s="187">
        <v>1</v>
      </c>
      <c r="I18" s="40">
        <v>3</v>
      </c>
      <c r="J18" s="187">
        <v>1</v>
      </c>
      <c r="K18" s="40">
        <v>2</v>
      </c>
      <c r="L18" s="139">
        <f t="shared" si="0"/>
        <v>30</v>
      </c>
      <c r="M18" s="404" t="s">
        <v>95</v>
      </c>
      <c r="N18" s="405"/>
      <c r="O18" s="406"/>
    </row>
    <row r="19" spans="1:15" s="22" customFormat="1" ht="24.75" customHeight="1" thickBot="1">
      <c r="A19" s="193">
        <f t="shared" si="1"/>
        <v>8</v>
      </c>
      <c r="B19" s="175" t="s">
        <v>65</v>
      </c>
      <c r="C19" s="41" t="s">
        <v>74</v>
      </c>
      <c r="D19" s="195">
        <v>3</v>
      </c>
      <c r="E19" s="41" t="s">
        <v>73</v>
      </c>
      <c r="F19" s="195" t="s">
        <v>79</v>
      </c>
      <c r="G19" s="41">
        <v>16</v>
      </c>
      <c r="H19" s="195">
        <v>2</v>
      </c>
      <c r="I19" s="41">
        <v>0</v>
      </c>
      <c r="J19" s="195">
        <v>2</v>
      </c>
      <c r="K19" s="41">
        <v>3</v>
      </c>
      <c r="L19" s="211">
        <f t="shared" si="0"/>
        <v>23</v>
      </c>
      <c r="M19" s="393" t="s">
        <v>95</v>
      </c>
      <c r="N19" s="394"/>
      <c r="O19" s="395"/>
    </row>
    <row r="20" spans="1:15" ht="19.5" customHeight="1" thickBot="1">
      <c r="A20" s="385" t="s">
        <v>96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7"/>
    </row>
    <row r="21" spans="1:14" ht="15.75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2"/>
      <c r="N21" s="22"/>
    </row>
  </sheetData>
  <sheetProtection/>
  <mergeCells count="27">
    <mergeCell ref="M19:O19"/>
    <mergeCell ref="L10:L11"/>
    <mergeCell ref="M15:O15"/>
    <mergeCell ref="G10:K10"/>
    <mergeCell ref="M14:O14"/>
    <mergeCell ref="M17:O17"/>
    <mergeCell ref="M18:O18"/>
    <mergeCell ref="D10:D11"/>
    <mergeCell ref="A6:B6"/>
    <mergeCell ref="A7:B7"/>
    <mergeCell ref="A1:B4"/>
    <mergeCell ref="C1:L4"/>
    <mergeCell ref="C5:L5"/>
    <mergeCell ref="C6:L6"/>
    <mergeCell ref="C7:L7"/>
    <mergeCell ref="E10:E11"/>
    <mergeCell ref="F10:F11"/>
    <mergeCell ref="C8:L8"/>
    <mergeCell ref="A20:O20"/>
    <mergeCell ref="B9:K9"/>
    <mergeCell ref="M10:O11"/>
    <mergeCell ref="M16:O16"/>
    <mergeCell ref="M12:O12"/>
    <mergeCell ref="M13:O13"/>
    <mergeCell ref="A10:A11"/>
    <mergeCell ref="B10:B11"/>
    <mergeCell ref="C10:C11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O24"/>
  <sheetViews>
    <sheetView zoomScalePageLayoutView="0" workbookViewId="0" topLeftCell="A4">
      <selection activeCell="B5" sqref="A5:B8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4" width="7.75390625" style="0" customWidth="1"/>
    <col min="5" max="5" width="20.75390625" style="0" customWidth="1"/>
    <col min="6" max="6" width="10.75390625" style="0" customWidth="1"/>
    <col min="7" max="11" width="5.25390625" style="0" customWidth="1"/>
    <col min="12" max="12" width="20.75390625" style="0" customWidth="1"/>
    <col min="13" max="15" width="6.75390625" style="0" customWidth="1"/>
  </cols>
  <sheetData>
    <row r="1" spans="1:12" ht="15.75" customHeight="1">
      <c r="A1" s="252" t="s">
        <v>0</v>
      </c>
      <c r="B1" s="285"/>
      <c r="C1" s="373" t="s">
        <v>83</v>
      </c>
      <c r="D1" s="374"/>
      <c r="E1" s="374"/>
      <c r="F1" s="374"/>
      <c r="G1" s="374"/>
      <c r="H1" s="374"/>
      <c r="I1" s="374"/>
      <c r="J1" s="374"/>
      <c r="K1" s="374"/>
      <c r="L1" s="375"/>
    </row>
    <row r="2" spans="1:12" ht="15.75" customHeight="1">
      <c r="A2" s="254"/>
      <c r="B2" s="286"/>
      <c r="C2" s="376"/>
      <c r="D2" s="377"/>
      <c r="E2" s="377"/>
      <c r="F2" s="377"/>
      <c r="G2" s="377"/>
      <c r="H2" s="377"/>
      <c r="I2" s="377"/>
      <c r="J2" s="377"/>
      <c r="K2" s="377"/>
      <c r="L2" s="378"/>
    </row>
    <row r="3" spans="1:12" ht="15.75" customHeight="1">
      <c r="A3" s="254"/>
      <c r="B3" s="286"/>
      <c r="C3" s="376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5.75" customHeight="1" thickBot="1">
      <c r="A4" s="371"/>
      <c r="B4" s="372"/>
      <c r="C4" s="379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5.75" customHeight="1">
      <c r="A5" s="212" t="s">
        <v>1</v>
      </c>
      <c r="B5" s="213"/>
      <c r="C5" s="420" t="s">
        <v>84</v>
      </c>
      <c r="D5" s="421"/>
      <c r="E5" s="421"/>
      <c r="F5" s="421"/>
      <c r="G5" s="421"/>
      <c r="H5" s="421"/>
      <c r="I5" s="421"/>
      <c r="J5" s="421"/>
      <c r="K5" s="421"/>
      <c r="L5" s="422"/>
    </row>
    <row r="6" spans="1:12" ht="15.75" customHeight="1">
      <c r="A6" s="425" t="s">
        <v>31</v>
      </c>
      <c r="B6" s="447"/>
      <c r="C6" s="364" t="s">
        <v>85</v>
      </c>
      <c r="D6" s="423"/>
      <c r="E6" s="423"/>
      <c r="F6" s="423"/>
      <c r="G6" s="423"/>
      <c r="H6" s="423"/>
      <c r="I6" s="423"/>
      <c r="J6" s="423"/>
      <c r="K6" s="423"/>
      <c r="L6" s="424"/>
    </row>
    <row r="7" spans="1:12" ht="15.75" customHeight="1">
      <c r="A7" s="432" t="s">
        <v>32</v>
      </c>
      <c r="B7" s="448"/>
      <c r="C7" s="425" t="s">
        <v>86</v>
      </c>
      <c r="D7" s="426"/>
      <c r="E7" s="426"/>
      <c r="F7" s="426"/>
      <c r="G7" s="426"/>
      <c r="H7" s="426"/>
      <c r="I7" s="426"/>
      <c r="J7" s="426"/>
      <c r="K7" s="426"/>
      <c r="L7" s="427"/>
    </row>
    <row r="8" spans="1:12" ht="15.75" customHeight="1" thickBot="1">
      <c r="A8" s="182" t="s">
        <v>2</v>
      </c>
      <c r="B8" s="214"/>
      <c r="C8" s="303" t="s">
        <v>102</v>
      </c>
      <c r="D8" s="304"/>
      <c r="E8" s="304"/>
      <c r="F8" s="304"/>
      <c r="G8" s="304"/>
      <c r="H8" s="304"/>
      <c r="I8" s="304"/>
      <c r="J8" s="304"/>
      <c r="K8" s="304"/>
      <c r="L8" s="305"/>
    </row>
    <row r="9" spans="2:11" ht="16.5" thickBot="1">
      <c r="B9" s="403" t="s">
        <v>10</v>
      </c>
      <c r="C9" s="403"/>
      <c r="D9" s="403"/>
      <c r="E9" s="403"/>
      <c r="F9" s="403"/>
      <c r="G9" s="403"/>
      <c r="H9" s="403"/>
      <c r="I9" s="403"/>
      <c r="J9" s="403"/>
      <c r="K9" s="403"/>
    </row>
    <row r="10" spans="1:15" ht="18" customHeight="1" thickBot="1">
      <c r="A10" s="388" t="s">
        <v>4</v>
      </c>
      <c r="B10" s="401" t="s">
        <v>87</v>
      </c>
      <c r="C10" s="388" t="s">
        <v>11</v>
      </c>
      <c r="D10" s="401" t="s">
        <v>12</v>
      </c>
      <c r="E10" s="434" t="s">
        <v>30</v>
      </c>
      <c r="F10" s="429" t="s">
        <v>6</v>
      </c>
      <c r="G10" s="398" t="s">
        <v>2</v>
      </c>
      <c r="H10" s="399"/>
      <c r="I10" s="399"/>
      <c r="J10" s="399"/>
      <c r="K10" s="400"/>
      <c r="L10" s="439" t="s">
        <v>13</v>
      </c>
      <c r="M10" s="409" t="s">
        <v>82</v>
      </c>
      <c r="N10" s="332"/>
      <c r="O10" s="333"/>
    </row>
    <row r="11" spans="1:15" ht="54.75" customHeight="1" thickBot="1">
      <c r="A11" s="389"/>
      <c r="B11" s="402"/>
      <c r="C11" s="389"/>
      <c r="D11" s="402"/>
      <c r="E11" s="435"/>
      <c r="F11" s="430"/>
      <c r="G11" s="156" t="s">
        <v>107</v>
      </c>
      <c r="H11" s="204" t="s">
        <v>104</v>
      </c>
      <c r="I11" s="156" t="s">
        <v>103</v>
      </c>
      <c r="J11" s="204" t="s">
        <v>106</v>
      </c>
      <c r="K11" s="156" t="s">
        <v>105</v>
      </c>
      <c r="L11" s="440"/>
      <c r="M11" s="410"/>
      <c r="N11" s="411"/>
      <c r="O11" s="412"/>
    </row>
    <row r="12" spans="1:15" ht="24.75" customHeight="1">
      <c r="A12" s="197">
        <v>1</v>
      </c>
      <c r="B12" s="173" t="s">
        <v>58</v>
      </c>
      <c r="C12" s="200">
        <v>3</v>
      </c>
      <c r="D12" s="199">
        <v>3</v>
      </c>
      <c r="E12" s="200" t="s">
        <v>67</v>
      </c>
      <c r="F12" s="199" t="s">
        <v>75</v>
      </c>
      <c r="G12" s="200">
        <v>20</v>
      </c>
      <c r="H12" s="199">
        <v>0</v>
      </c>
      <c r="I12" s="200">
        <v>0</v>
      </c>
      <c r="J12" s="199">
        <v>4</v>
      </c>
      <c r="K12" s="200">
        <v>2</v>
      </c>
      <c r="L12" s="206">
        <f aca="true" t="shared" si="0" ref="L12:L19">SUM(G12:K12)</f>
        <v>26</v>
      </c>
      <c r="M12" s="413" t="s">
        <v>95</v>
      </c>
      <c r="N12" s="414"/>
      <c r="O12" s="415"/>
    </row>
    <row r="13" spans="1:15" s="22" customFormat="1" ht="24.75" customHeight="1">
      <c r="A13" s="184">
        <f>SUM(A12,1)</f>
        <v>2</v>
      </c>
      <c r="B13" s="174" t="s">
        <v>59</v>
      </c>
      <c r="C13" s="40">
        <v>3</v>
      </c>
      <c r="D13" s="187">
        <v>3</v>
      </c>
      <c r="E13" s="40" t="s">
        <v>68</v>
      </c>
      <c r="F13" s="187" t="s">
        <v>76</v>
      </c>
      <c r="G13" s="40">
        <v>23</v>
      </c>
      <c r="H13" s="187">
        <v>0</v>
      </c>
      <c r="I13" s="40">
        <v>4</v>
      </c>
      <c r="J13" s="187">
        <v>5</v>
      </c>
      <c r="K13" s="40">
        <v>4</v>
      </c>
      <c r="L13" s="139">
        <f t="shared" si="0"/>
        <v>36</v>
      </c>
      <c r="M13" s="390" t="s">
        <v>95</v>
      </c>
      <c r="N13" s="391"/>
      <c r="O13" s="392"/>
    </row>
    <row r="14" spans="1:15" s="22" customFormat="1" ht="24.75" customHeight="1">
      <c r="A14" s="184">
        <f aca="true" t="shared" si="1" ref="A14:A19">SUM(A13,1)</f>
        <v>3</v>
      </c>
      <c r="B14" s="174" t="s">
        <v>60</v>
      </c>
      <c r="C14" s="40">
        <v>3</v>
      </c>
      <c r="D14" s="187">
        <v>3</v>
      </c>
      <c r="E14" s="40" t="s">
        <v>69</v>
      </c>
      <c r="F14" s="187" t="s">
        <v>77</v>
      </c>
      <c r="G14" s="40">
        <v>23.5</v>
      </c>
      <c r="H14" s="187">
        <v>0</v>
      </c>
      <c r="I14" s="40">
        <v>4</v>
      </c>
      <c r="J14" s="187">
        <v>4</v>
      </c>
      <c r="K14" s="40">
        <v>4.5</v>
      </c>
      <c r="L14" s="139">
        <f t="shared" si="0"/>
        <v>36</v>
      </c>
      <c r="M14" s="390" t="s">
        <v>95</v>
      </c>
      <c r="N14" s="391"/>
      <c r="O14" s="392"/>
    </row>
    <row r="15" spans="1:15" s="22" customFormat="1" ht="24.75" customHeight="1">
      <c r="A15" s="184">
        <f t="shared" si="1"/>
        <v>4</v>
      </c>
      <c r="B15" s="174" t="s">
        <v>61</v>
      </c>
      <c r="C15" s="40">
        <v>3</v>
      </c>
      <c r="D15" s="187">
        <v>3</v>
      </c>
      <c r="E15" s="40" t="s">
        <v>70</v>
      </c>
      <c r="F15" s="187" t="s">
        <v>78</v>
      </c>
      <c r="G15" s="40">
        <v>24</v>
      </c>
      <c r="H15" s="187">
        <v>0</v>
      </c>
      <c r="I15" s="40">
        <v>-7</v>
      </c>
      <c r="J15" s="187">
        <v>10</v>
      </c>
      <c r="K15" s="40">
        <v>2</v>
      </c>
      <c r="L15" s="139">
        <f t="shared" si="0"/>
        <v>29</v>
      </c>
      <c r="M15" s="390" t="s">
        <v>99</v>
      </c>
      <c r="N15" s="391"/>
      <c r="O15" s="392"/>
    </row>
    <row r="16" spans="1:15" s="22" customFormat="1" ht="24.75" customHeight="1">
      <c r="A16" s="184">
        <f t="shared" si="1"/>
        <v>5</v>
      </c>
      <c r="B16" s="174" t="s">
        <v>62</v>
      </c>
      <c r="C16" s="40" t="s">
        <v>74</v>
      </c>
      <c r="D16" s="187" t="s">
        <v>74</v>
      </c>
      <c r="E16" s="40" t="s">
        <v>71</v>
      </c>
      <c r="F16" s="187" t="s">
        <v>79</v>
      </c>
      <c r="G16" s="40">
        <v>14</v>
      </c>
      <c r="H16" s="187">
        <v>0</v>
      </c>
      <c r="I16" s="40">
        <v>-1</v>
      </c>
      <c r="J16" s="187">
        <v>3</v>
      </c>
      <c r="K16" s="40">
        <v>3</v>
      </c>
      <c r="L16" s="139">
        <f t="shared" si="0"/>
        <v>19</v>
      </c>
      <c r="M16" s="390" t="s">
        <v>95</v>
      </c>
      <c r="N16" s="391"/>
      <c r="O16" s="392"/>
    </row>
    <row r="17" spans="1:15" s="22" customFormat="1" ht="24.75" customHeight="1">
      <c r="A17" s="184">
        <f t="shared" si="1"/>
        <v>6</v>
      </c>
      <c r="B17" s="174" t="s">
        <v>63</v>
      </c>
      <c r="C17" s="40" t="s">
        <v>74</v>
      </c>
      <c r="D17" s="187" t="s">
        <v>74</v>
      </c>
      <c r="E17" s="40" t="s">
        <v>72</v>
      </c>
      <c r="F17" s="187" t="s">
        <v>80</v>
      </c>
      <c r="G17" s="40">
        <v>13</v>
      </c>
      <c r="H17" s="187">
        <v>0</v>
      </c>
      <c r="I17" s="40">
        <v>-2</v>
      </c>
      <c r="J17" s="187">
        <v>0</v>
      </c>
      <c r="K17" s="40">
        <v>1.5</v>
      </c>
      <c r="L17" s="139">
        <f t="shared" si="0"/>
        <v>12.5</v>
      </c>
      <c r="M17" s="390" t="s">
        <v>95</v>
      </c>
      <c r="N17" s="391"/>
      <c r="O17" s="392"/>
    </row>
    <row r="18" spans="1:15" s="22" customFormat="1" ht="24.75" customHeight="1">
      <c r="A18" s="184">
        <f t="shared" si="1"/>
        <v>7</v>
      </c>
      <c r="B18" s="174" t="s">
        <v>64</v>
      </c>
      <c r="C18" s="40">
        <v>3</v>
      </c>
      <c r="D18" s="187">
        <v>3</v>
      </c>
      <c r="E18" s="40" t="s">
        <v>71</v>
      </c>
      <c r="F18" s="187" t="s">
        <v>81</v>
      </c>
      <c r="G18" s="40">
        <v>21</v>
      </c>
      <c r="H18" s="187">
        <v>0</v>
      </c>
      <c r="I18" s="40">
        <v>4</v>
      </c>
      <c r="J18" s="187">
        <v>4</v>
      </c>
      <c r="K18" s="40">
        <v>2</v>
      </c>
      <c r="L18" s="139">
        <f t="shared" si="0"/>
        <v>31</v>
      </c>
      <c r="M18" s="404" t="s">
        <v>95</v>
      </c>
      <c r="N18" s="405"/>
      <c r="O18" s="406"/>
    </row>
    <row r="19" spans="1:15" s="22" customFormat="1" ht="24.75" customHeight="1" thickBot="1">
      <c r="A19" s="193">
        <f t="shared" si="1"/>
        <v>8</v>
      </c>
      <c r="B19" s="175" t="s">
        <v>65</v>
      </c>
      <c r="C19" s="41" t="s">
        <v>74</v>
      </c>
      <c r="D19" s="195" t="s">
        <v>98</v>
      </c>
      <c r="E19" s="41" t="s">
        <v>73</v>
      </c>
      <c r="F19" s="195" t="s">
        <v>79</v>
      </c>
      <c r="G19" s="41">
        <v>25</v>
      </c>
      <c r="H19" s="195">
        <v>0</v>
      </c>
      <c r="I19" s="41">
        <v>4</v>
      </c>
      <c r="J19" s="195">
        <v>4</v>
      </c>
      <c r="K19" s="41">
        <v>2</v>
      </c>
      <c r="L19" s="211">
        <f t="shared" si="0"/>
        <v>35</v>
      </c>
      <c r="M19" s="393" t="s">
        <v>100</v>
      </c>
      <c r="N19" s="394"/>
      <c r="O19" s="395"/>
    </row>
    <row r="20" spans="1:15" ht="19.5" customHeight="1" thickBot="1">
      <c r="A20" s="385" t="s">
        <v>97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7"/>
    </row>
    <row r="21" spans="1:12" ht="15.75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</row>
    <row r="24" spans="1:12" ht="12.75">
      <c r="A24" s="27"/>
      <c r="B24" s="27"/>
      <c r="C24" s="28"/>
      <c r="D24" s="27"/>
      <c r="E24" s="27"/>
      <c r="F24" s="27"/>
      <c r="G24" s="27"/>
      <c r="H24" s="27"/>
      <c r="I24" s="27"/>
      <c r="J24" s="27"/>
      <c r="K24" s="27"/>
      <c r="L24" s="27"/>
    </row>
  </sheetData>
  <sheetProtection/>
  <mergeCells count="27">
    <mergeCell ref="A1:B4"/>
    <mergeCell ref="M19:O19"/>
    <mergeCell ref="M15:O15"/>
    <mergeCell ref="M16:O16"/>
    <mergeCell ref="M17:O17"/>
    <mergeCell ref="M18:O18"/>
    <mergeCell ref="C1:L4"/>
    <mergeCell ref="C5:L5"/>
    <mergeCell ref="C6:L6"/>
    <mergeCell ref="C7:L7"/>
    <mergeCell ref="A20:O20"/>
    <mergeCell ref="M10:O11"/>
    <mergeCell ref="L10:L11"/>
    <mergeCell ref="A10:A11"/>
    <mergeCell ref="B10:B11"/>
    <mergeCell ref="M13:O13"/>
    <mergeCell ref="M14:O14"/>
    <mergeCell ref="C10:C11"/>
    <mergeCell ref="M12:O12"/>
    <mergeCell ref="F10:F11"/>
    <mergeCell ref="D10:D11"/>
    <mergeCell ref="E10:E11"/>
    <mergeCell ref="A6:B6"/>
    <mergeCell ref="A7:B7"/>
    <mergeCell ref="B9:K9"/>
    <mergeCell ref="C8:L8"/>
    <mergeCell ref="G10:K10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Q25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4" width="7.75390625" style="0" customWidth="1"/>
    <col min="5" max="5" width="20.75390625" style="0" customWidth="1"/>
    <col min="6" max="6" width="10.75390625" style="0" customWidth="1"/>
    <col min="7" max="11" width="5.25390625" style="0" customWidth="1"/>
    <col min="12" max="12" width="20.75390625" style="0" customWidth="1"/>
    <col min="13" max="14" width="9.125" style="0" hidden="1" customWidth="1"/>
    <col min="15" max="17" width="6.75390625" style="0" customWidth="1"/>
  </cols>
  <sheetData>
    <row r="1" spans="1:14" ht="15.75" customHeight="1">
      <c r="A1" s="252" t="s">
        <v>0</v>
      </c>
      <c r="B1" s="285"/>
      <c r="C1" s="373" t="s">
        <v>83</v>
      </c>
      <c r="D1" s="374"/>
      <c r="E1" s="374"/>
      <c r="F1" s="374"/>
      <c r="G1" s="374"/>
      <c r="H1" s="374"/>
      <c r="I1" s="374"/>
      <c r="J1" s="374"/>
      <c r="K1" s="374"/>
      <c r="L1" s="375"/>
      <c r="M1" s="1"/>
      <c r="N1" s="1"/>
    </row>
    <row r="2" spans="1:12" ht="15.75" customHeight="1">
      <c r="A2" s="254"/>
      <c r="B2" s="286"/>
      <c r="C2" s="376"/>
      <c r="D2" s="377"/>
      <c r="E2" s="377"/>
      <c r="F2" s="377"/>
      <c r="G2" s="377"/>
      <c r="H2" s="377"/>
      <c r="I2" s="377"/>
      <c r="J2" s="377"/>
      <c r="K2" s="377"/>
      <c r="L2" s="378"/>
    </row>
    <row r="3" spans="1:12" ht="15.75" customHeight="1">
      <c r="A3" s="254"/>
      <c r="B3" s="286"/>
      <c r="C3" s="376"/>
      <c r="D3" s="377"/>
      <c r="E3" s="377"/>
      <c r="F3" s="377"/>
      <c r="G3" s="377"/>
      <c r="H3" s="377"/>
      <c r="I3" s="377"/>
      <c r="J3" s="377"/>
      <c r="K3" s="377"/>
      <c r="L3" s="378"/>
    </row>
    <row r="4" spans="1:12" ht="15.75" customHeight="1">
      <c r="A4" s="254"/>
      <c r="B4" s="286"/>
      <c r="C4" s="436"/>
      <c r="D4" s="437"/>
      <c r="E4" s="437"/>
      <c r="F4" s="437"/>
      <c r="G4" s="437"/>
      <c r="H4" s="437"/>
      <c r="I4" s="437"/>
      <c r="J4" s="437"/>
      <c r="K4" s="437"/>
      <c r="L4" s="438"/>
    </row>
    <row r="5" spans="1:12" ht="15.75" customHeight="1">
      <c r="A5" s="180" t="s">
        <v>1</v>
      </c>
      <c r="B5" s="181"/>
      <c r="C5" s="425" t="s">
        <v>84</v>
      </c>
      <c r="D5" s="426"/>
      <c r="E5" s="426"/>
      <c r="F5" s="426"/>
      <c r="G5" s="426"/>
      <c r="H5" s="426"/>
      <c r="I5" s="426"/>
      <c r="J5" s="426"/>
      <c r="K5" s="426"/>
      <c r="L5" s="427"/>
    </row>
    <row r="6" spans="1:12" ht="15.75" customHeight="1">
      <c r="A6" s="425" t="s">
        <v>31</v>
      </c>
      <c r="B6" s="431"/>
      <c r="C6" s="364" t="s">
        <v>85</v>
      </c>
      <c r="D6" s="423"/>
      <c r="E6" s="423"/>
      <c r="F6" s="423"/>
      <c r="G6" s="423"/>
      <c r="H6" s="423"/>
      <c r="I6" s="423"/>
      <c r="J6" s="423"/>
      <c r="K6" s="423"/>
      <c r="L6" s="424"/>
    </row>
    <row r="7" spans="1:12" ht="15.75" customHeight="1">
      <c r="A7" s="432" t="s">
        <v>32</v>
      </c>
      <c r="B7" s="433"/>
      <c r="C7" s="425" t="s">
        <v>86</v>
      </c>
      <c r="D7" s="426"/>
      <c r="E7" s="426"/>
      <c r="F7" s="426"/>
      <c r="G7" s="426"/>
      <c r="H7" s="426"/>
      <c r="I7" s="426"/>
      <c r="J7" s="426"/>
      <c r="K7" s="426"/>
      <c r="L7" s="427"/>
    </row>
    <row r="8" spans="1:12" ht="15.75" customHeight="1" thickBot="1">
      <c r="A8" s="182" t="s">
        <v>2</v>
      </c>
      <c r="B8" s="183"/>
      <c r="C8" s="303" t="s">
        <v>102</v>
      </c>
      <c r="D8" s="304"/>
      <c r="E8" s="304"/>
      <c r="F8" s="304"/>
      <c r="G8" s="304"/>
      <c r="H8" s="304"/>
      <c r="I8" s="304"/>
      <c r="J8" s="304"/>
      <c r="K8" s="304"/>
      <c r="L8" s="305"/>
    </row>
    <row r="9" spans="2:11" ht="16.5" thickBot="1">
      <c r="B9" s="403" t="s">
        <v>10</v>
      </c>
      <c r="C9" s="403"/>
      <c r="D9" s="403"/>
      <c r="E9" s="403"/>
      <c r="F9" s="403"/>
      <c r="G9" s="403"/>
      <c r="H9" s="403"/>
      <c r="I9" s="403"/>
      <c r="J9" s="403"/>
      <c r="K9" s="403"/>
    </row>
    <row r="10" spans="1:17" ht="18" customHeight="1" thickBot="1">
      <c r="A10" s="388" t="s">
        <v>4</v>
      </c>
      <c r="B10" s="401" t="s">
        <v>87</v>
      </c>
      <c r="C10" s="388" t="s">
        <v>11</v>
      </c>
      <c r="D10" s="401" t="s">
        <v>12</v>
      </c>
      <c r="E10" s="434" t="s">
        <v>30</v>
      </c>
      <c r="F10" s="429" t="s">
        <v>6</v>
      </c>
      <c r="G10" s="398" t="s">
        <v>2</v>
      </c>
      <c r="H10" s="399"/>
      <c r="I10" s="399"/>
      <c r="J10" s="399"/>
      <c r="K10" s="400"/>
      <c r="L10" s="439" t="s">
        <v>13</v>
      </c>
      <c r="M10" s="207" t="s">
        <v>14</v>
      </c>
      <c r="N10" s="208"/>
      <c r="O10" s="409" t="s">
        <v>82</v>
      </c>
      <c r="P10" s="332"/>
      <c r="Q10" s="333"/>
    </row>
    <row r="11" spans="1:17" ht="54.75" customHeight="1" thickBot="1">
      <c r="A11" s="389"/>
      <c r="B11" s="402"/>
      <c r="C11" s="389"/>
      <c r="D11" s="402"/>
      <c r="E11" s="435"/>
      <c r="F11" s="430"/>
      <c r="G11" s="156" t="s">
        <v>107</v>
      </c>
      <c r="H11" s="204" t="s">
        <v>104</v>
      </c>
      <c r="I11" s="156" t="s">
        <v>103</v>
      </c>
      <c r="J11" s="204" t="s">
        <v>106</v>
      </c>
      <c r="K11" s="156" t="s">
        <v>105</v>
      </c>
      <c r="L11" s="440"/>
      <c r="M11" s="209"/>
      <c r="N11" s="210"/>
      <c r="O11" s="410"/>
      <c r="P11" s="411"/>
      <c r="Q11" s="412"/>
    </row>
    <row r="12" spans="1:17" ht="24.75" customHeight="1">
      <c r="A12" s="197">
        <v>1</v>
      </c>
      <c r="B12" s="173" t="s">
        <v>58</v>
      </c>
      <c r="C12" s="200">
        <v>3</v>
      </c>
      <c r="D12" s="199">
        <v>3</v>
      </c>
      <c r="E12" s="200" t="s">
        <v>67</v>
      </c>
      <c r="F12" s="199" t="s">
        <v>75</v>
      </c>
      <c r="G12" s="200">
        <v>30</v>
      </c>
      <c r="H12" s="199">
        <v>0</v>
      </c>
      <c r="I12" s="200">
        <v>-2</v>
      </c>
      <c r="J12" s="199">
        <v>6</v>
      </c>
      <c r="K12" s="200">
        <v>3</v>
      </c>
      <c r="L12" s="206">
        <f aca="true" t="shared" si="0" ref="L12:L19">SUM(G12:K12)</f>
        <v>37</v>
      </c>
      <c r="M12" s="449"/>
      <c r="N12" s="450"/>
      <c r="O12" s="413" t="s">
        <v>95</v>
      </c>
      <c r="P12" s="414"/>
      <c r="Q12" s="415"/>
    </row>
    <row r="13" spans="1:17" s="22" customFormat="1" ht="24.75" customHeight="1">
      <c r="A13" s="184">
        <f>SUM(A12,1)</f>
        <v>2</v>
      </c>
      <c r="B13" s="174" t="s">
        <v>59</v>
      </c>
      <c r="C13" s="40">
        <v>3</v>
      </c>
      <c r="D13" s="187">
        <v>3</v>
      </c>
      <c r="E13" s="40" t="s">
        <v>68</v>
      </c>
      <c r="F13" s="187" t="s">
        <v>76</v>
      </c>
      <c r="G13" s="40">
        <v>24</v>
      </c>
      <c r="H13" s="187">
        <v>0</v>
      </c>
      <c r="I13" s="40">
        <v>5</v>
      </c>
      <c r="J13" s="187">
        <v>1</v>
      </c>
      <c r="K13" s="40">
        <v>4</v>
      </c>
      <c r="L13" s="139">
        <f t="shared" si="0"/>
        <v>34</v>
      </c>
      <c r="M13" s="451"/>
      <c r="N13" s="452"/>
      <c r="O13" s="390" t="s">
        <v>95</v>
      </c>
      <c r="P13" s="391"/>
      <c r="Q13" s="392"/>
    </row>
    <row r="14" spans="1:17" s="22" customFormat="1" ht="24.75" customHeight="1">
      <c r="A14" s="184">
        <f aca="true" t="shared" si="1" ref="A14:A19">SUM(A13,1)</f>
        <v>3</v>
      </c>
      <c r="B14" s="174" t="s">
        <v>60</v>
      </c>
      <c r="C14" s="40">
        <v>3</v>
      </c>
      <c r="D14" s="187">
        <v>3</v>
      </c>
      <c r="E14" s="40" t="s">
        <v>69</v>
      </c>
      <c r="F14" s="187" t="s">
        <v>77</v>
      </c>
      <c r="G14" s="40">
        <v>23</v>
      </c>
      <c r="H14" s="187">
        <v>8</v>
      </c>
      <c r="I14" s="40">
        <v>6</v>
      </c>
      <c r="J14" s="187">
        <v>3</v>
      </c>
      <c r="K14" s="40">
        <v>3</v>
      </c>
      <c r="L14" s="139">
        <f t="shared" si="0"/>
        <v>43</v>
      </c>
      <c r="M14" s="451"/>
      <c r="N14" s="452"/>
      <c r="O14" s="390" t="s">
        <v>95</v>
      </c>
      <c r="P14" s="391"/>
      <c r="Q14" s="392"/>
    </row>
    <row r="15" spans="1:17" s="22" customFormat="1" ht="24.75" customHeight="1">
      <c r="A15" s="184">
        <f t="shared" si="1"/>
        <v>4</v>
      </c>
      <c r="B15" s="174" t="s">
        <v>61</v>
      </c>
      <c r="C15" s="40">
        <v>3</v>
      </c>
      <c r="D15" s="187" t="s">
        <v>109</v>
      </c>
      <c r="E15" s="40" t="s">
        <v>70</v>
      </c>
      <c r="F15" s="187" t="s">
        <v>78</v>
      </c>
      <c r="G15" s="40">
        <v>30</v>
      </c>
      <c r="H15" s="187">
        <v>2</v>
      </c>
      <c r="I15" s="40">
        <v>-4</v>
      </c>
      <c r="J15" s="187">
        <v>6</v>
      </c>
      <c r="K15" s="40">
        <v>4</v>
      </c>
      <c r="L15" s="139">
        <f t="shared" si="0"/>
        <v>38</v>
      </c>
      <c r="M15" s="451"/>
      <c r="N15" s="452"/>
      <c r="O15" s="390" t="s">
        <v>95</v>
      </c>
      <c r="P15" s="391"/>
      <c r="Q15" s="392"/>
    </row>
    <row r="16" spans="1:17" s="22" customFormat="1" ht="24.75" customHeight="1">
      <c r="A16" s="184">
        <f t="shared" si="1"/>
        <v>5</v>
      </c>
      <c r="B16" s="174" t="s">
        <v>62</v>
      </c>
      <c r="C16" s="40" t="s">
        <v>74</v>
      </c>
      <c r="D16" s="187" t="s">
        <v>74</v>
      </c>
      <c r="E16" s="40" t="s">
        <v>71</v>
      </c>
      <c r="F16" s="187" t="s">
        <v>79</v>
      </c>
      <c r="G16" s="40">
        <v>19</v>
      </c>
      <c r="H16" s="187">
        <v>0</v>
      </c>
      <c r="I16" s="40">
        <v>-4</v>
      </c>
      <c r="J16" s="187">
        <v>-1</v>
      </c>
      <c r="K16" s="40">
        <v>2</v>
      </c>
      <c r="L16" s="139">
        <f t="shared" si="0"/>
        <v>16</v>
      </c>
      <c r="M16" s="451"/>
      <c r="N16" s="452"/>
      <c r="O16" s="390" t="s">
        <v>95</v>
      </c>
      <c r="P16" s="391"/>
      <c r="Q16" s="392"/>
    </row>
    <row r="17" spans="1:17" s="22" customFormat="1" ht="24.75" customHeight="1">
      <c r="A17" s="184">
        <f t="shared" si="1"/>
        <v>6</v>
      </c>
      <c r="B17" s="174" t="s">
        <v>63</v>
      </c>
      <c r="C17" s="40" t="s">
        <v>74</v>
      </c>
      <c r="D17" s="187" t="s">
        <v>74</v>
      </c>
      <c r="E17" s="40" t="s">
        <v>72</v>
      </c>
      <c r="F17" s="187" t="s">
        <v>80</v>
      </c>
      <c r="G17" s="40">
        <v>21</v>
      </c>
      <c r="H17" s="187">
        <v>5</v>
      </c>
      <c r="I17" s="40">
        <v>3</v>
      </c>
      <c r="J17" s="187">
        <v>1</v>
      </c>
      <c r="K17" s="40">
        <v>3</v>
      </c>
      <c r="L17" s="139">
        <f t="shared" si="0"/>
        <v>33</v>
      </c>
      <c r="M17" s="454"/>
      <c r="N17" s="455"/>
      <c r="O17" s="390" t="s">
        <v>95</v>
      </c>
      <c r="P17" s="391"/>
      <c r="Q17" s="392"/>
    </row>
    <row r="18" spans="1:17" s="22" customFormat="1" ht="24.75" customHeight="1">
      <c r="A18" s="184">
        <f t="shared" si="1"/>
        <v>7</v>
      </c>
      <c r="B18" s="174" t="s">
        <v>64</v>
      </c>
      <c r="C18" s="40">
        <v>3</v>
      </c>
      <c r="D18" s="187">
        <v>3</v>
      </c>
      <c r="E18" s="40" t="s">
        <v>71</v>
      </c>
      <c r="F18" s="187" t="s">
        <v>81</v>
      </c>
      <c r="G18" s="40">
        <v>21</v>
      </c>
      <c r="H18" s="187">
        <v>2</v>
      </c>
      <c r="I18" s="40">
        <v>0</v>
      </c>
      <c r="J18" s="187">
        <v>6</v>
      </c>
      <c r="K18" s="40">
        <v>4</v>
      </c>
      <c r="L18" s="139">
        <f t="shared" si="0"/>
        <v>33</v>
      </c>
      <c r="M18" s="453"/>
      <c r="N18" s="453"/>
      <c r="O18" s="404" t="s">
        <v>95</v>
      </c>
      <c r="P18" s="405"/>
      <c r="Q18" s="406"/>
    </row>
    <row r="19" spans="1:17" s="22" customFormat="1" ht="24.75" customHeight="1" thickBot="1">
      <c r="A19" s="193">
        <f t="shared" si="1"/>
        <v>8</v>
      </c>
      <c r="B19" s="175" t="s">
        <v>65</v>
      </c>
      <c r="C19" s="41" t="s">
        <v>74</v>
      </c>
      <c r="D19" s="195" t="s">
        <v>74</v>
      </c>
      <c r="E19" s="41" t="s">
        <v>73</v>
      </c>
      <c r="F19" s="195" t="s">
        <v>79</v>
      </c>
      <c r="G19" s="41">
        <v>21</v>
      </c>
      <c r="H19" s="195">
        <v>2</v>
      </c>
      <c r="I19" s="41">
        <v>-4</v>
      </c>
      <c r="J19" s="195">
        <v>5</v>
      </c>
      <c r="K19" s="41">
        <v>3</v>
      </c>
      <c r="L19" s="211">
        <f t="shared" si="0"/>
        <v>27</v>
      </c>
      <c r="M19" s="454"/>
      <c r="N19" s="455"/>
      <c r="O19" s="393" t="s">
        <v>95</v>
      </c>
      <c r="P19" s="394"/>
      <c r="Q19" s="395"/>
    </row>
    <row r="20" spans="1:17" ht="19.5" customHeight="1" thickBot="1">
      <c r="A20" s="385" t="s">
        <v>101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7"/>
    </row>
    <row r="21" spans="1:14" ht="15.75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34"/>
      <c r="N21" s="34"/>
    </row>
    <row r="22" spans="1:14" ht="15.75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2"/>
      <c r="N22" s="22"/>
    </row>
    <row r="25" spans="1:12" ht="12.75">
      <c r="A25" s="27"/>
      <c r="B25" s="27"/>
      <c r="C25" s="28"/>
      <c r="D25" s="27"/>
      <c r="E25" s="27"/>
      <c r="F25" s="27"/>
      <c r="G25" s="27"/>
      <c r="H25" s="27"/>
      <c r="I25" s="27"/>
      <c r="J25" s="27"/>
      <c r="K25" s="27"/>
      <c r="L25" s="27"/>
    </row>
  </sheetData>
  <sheetProtection/>
  <mergeCells count="35">
    <mergeCell ref="A10:A11"/>
    <mergeCell ref="B10:B11"/>
    <mergeCell ref="C10:C11"/>
    <mergeCell ref="D10:D11"/>
    <mergeCell ref="M18:N18"/>
    <mergeCell ref="M19:N19"/>
    <mergeCell ref="M14:N14"/>
    <mergeCell ref="M15:N15"/>
    <mergeCell ref="M16:N16"/>
    <mergeCell ref="M17:N17"/>
    <mergeCell ref="E10:E11"/>
    <mergeCell ref="O15:Q15"/>
    <mergeCell ref="O16:Q16"/>
    <mergeCell ref="O17:Q17"/>
    <mergeCell ref="F10:F11"/>
    <mergeCell ref="G10:K10"/>
    <mergeCell ref="M12:N12"/>
    <mergeCell ref="M13:N13"/>
    <mergeCell ref="L10:L11"/>
    <mergeCell ref="O19:Q19"/>
    <mergeCell ref="O10:Q11"/>
    <mergeCell ref="O12:Q12"/>
    <mergeCell ref="O13:Q13"/>
    <mergeCell ref="O14:Q14"/>
    <mergeCell ref="O18:Q18"/>
    <mergeCell ref="C8:L8"/>
    <mergeCell ref="A20:Q20"/>
    <mergeCell ref="B9:K9"/>
    <mergeCell ref="A1:B4"/>
    <mergeCell ref="A6:B6"/>
    <mergeCell ref="A7:B7"/>
    <mergeCell ref="C1:L4"/>
    <mergeCell ref="C5:L5"/>
    <mergeCell ref="C6:L6"/>
    <mergeCell ref="C7:L7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pavvel</dc:creator>
  <cp:keywords/>
  <dc:description/>
  <cp:lastModifiedBy>User</cp:lastModifiedBy>
  <cp:lastPrinted>2011-03-14T17:17:28Z</cp:lastPrinted>
  <dcterms:created xsi:type="dcterms:W3CDTF">2006-04-05T09:15:11Z</dcterms:created>
  <dcterms:modified xsi:type="dcterms:W3CDTF">2011-03-15T10:36:21Z</dcterms:modified>
  <cp:category/>
  <cp:version/>
  <cp:contentType/>
  <cp:contentStatus/>
</cp:coreProperties>
</file>